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
    </mc:Choice>
  </mc:AlternateContent>
  <xr:revisionPtr revIDLastSave="0" documentId="13_ncr:1_{67CD4393-2BE9-48D1-B78A-918D5FD8D023}" xr6:coauthVersionLast="36" xr6:coauthVersionMax="36" xr10:uidLastSave="{00000000-0000-0000-0000-000000000000}"/>
  <bookViews>
    <workbookView xWindow="0" yWindow="0" windowWidth="28800" windowHeight="12225"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V50" i="22" l="1"/>
  <c r="U50" i="22"/>
  <c r="I17" i="19"/>
  <c r="I12" i="19"/>
  <c r="I9" i="19"/>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<sst xmlns="http://schemas.openxmlformats.org/spreadsheetml/2006/main" count="601" uniqueCount="535">
  <si>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</si>
  <si>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</si>
  <si>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</si>
  <si>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</si>
  <si>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</si>
  <si>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</si>
  <si>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</si>
  <si>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</si>
  <si>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</si>
  <si>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</si>
  <si>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</si>
  <si>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</si>
  <si>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</si>
  <si>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</si>
  <si>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</si>
  <si>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</si>
  <si>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</si>
  <si>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</si>
  <si>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</si>
  <si>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</si>
  <si>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</si>
  <si>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</si>
  <si>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</si>
  <si>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</si>
  <si>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</si>
  <si>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</si>
  <si>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</si>
  <si>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</si>
  <si>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</si>
  <si>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</si>
  <si>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</si>
  <si>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</si>
  <si>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</si>
  <si>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</si>
  <si>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</si>
  <si>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</si>
  <si>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</si>
  <si>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</si>
  <si>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</si>
  <si>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</si>
  <si>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</si>
  <si>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</si>
  <si>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</si>
  <si>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</si>
  <si>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</si>
  <si>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</si>
  <si>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</si>
  <si>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</si>
  <si>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</si>
  <si>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</si>
  <si>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</si>
  <si>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</si>
  <si>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</si>
  <si>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</si>
  <si>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</si>
  <si>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</si>
  <si>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</si>
  <si>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</si>
  <si>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</si>
  <si>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</si>
  <si>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</si>
  <si>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</si>
  <si>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</si>
  <si>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</si>
  <si>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</si>
  <si>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</si>
  <si>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</si>
  <si>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</si>
  <si>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</si>
  <si>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</si>
  <si>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</si>
  <si>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</si>
  <si>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</si>
  <si>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</si>
  <si>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</si>
  <si>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</si>
  <si>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</si>
  <si>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</si>
  <si>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</si>
  <si>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</si>
  <si>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</si>
  <si>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</si>
  <si>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</si>
  <si>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</si>
  <si>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</si>
  <si>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</si>
  <si>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</si>
  <si>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</si>
  <si>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</si>
  <si>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</si>
  <si>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</si>
  <si>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</si>
  <si>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</si>
  <si>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</si>
  <si>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</si>
  <si>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</si>
  <si>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</si>
  <si>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</si>
  <si>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</si>
  <si>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</si>
  <si>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</si>
  <si>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</si>
  <si>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</si>
  <si>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</si>
  <si>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</si>
  <si>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</si>
  <si>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</si>
  <si>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</si>
  <si>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</si>
  <si>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</si>
  <si>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</si>
  <si>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</si>
  <si>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</si>
  <si>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</si>
  <si>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</si>
  <si>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</si>
  <si>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</si>
  <si>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</si>
  <si>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</si>
  <si>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</si>
  <si>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</si>
  <si>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</si>
  <si>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</si>
  <si>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</si>
  <si>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</si>
  <si>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</si>
  <si>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</si>
  <si>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</si>
  <si>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</si>
  <si>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</si>
  <si>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</si>
  <si>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</si>
  <si>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</si>
  <si>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</si>
  <si>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</si>
  <si>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</si>
  <si>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</si>
  <si>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</si>
  <si>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</si>
  <si>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</si>
  <si>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</si>
  <si>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</si>
  <si>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</si>
  <si>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</si>
  <si>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</si>
  <si>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</si>
  <si>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</si>
  <si>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</si>
  <si>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</si>
  <si>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</si>
  <si>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</si>
  <si>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</si>
  <si>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</si>
  <si>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</si>
  <si>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</si>
  <si>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</si>
  <si>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</si>
  <si>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</si>
  <si>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</si>
  <si>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</si>
  <si>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</si>
  <si>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</si>
  <si>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</si>
  <si>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</si>
  <si>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</si>
  <si>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</si>
  <si>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</si>
  <si>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</si>
  <si>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</si>
  <si>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</si>
  <si>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</si>
  <si>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</si>
  <si>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</si>
  <si>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</si>
  <si>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</si>
  <si>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</si>
  <si>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</si>
  <si>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</si>
  <si>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</si>
  <si>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</si>
  <si>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</si>
  <si>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</si>
  <si>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</si>
  <si>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</si>
  <si>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</si>
  <si>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</si>
  <si>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</si>
  <si>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</si>
  <si>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</si>
  <si>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</si>
  <si>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</si>
  <si>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</si>
  <si>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</si>
  <si>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</si>
  <si>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</si>
  <si>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</si>
  <si>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</si>
  <si>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</si>
  <si>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</si>
  <si>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</si>
  <si>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</si>
  <si>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</si>
  <si>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</si>
  <si>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</si>
  <si>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</si>
  <si>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</si>
  <si>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</si>
  <si>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</si>
  <si>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</si>
  <si>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</si>
  <si>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</si>
  <si>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</si>
  <si>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</si>
  <si>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</si>
  <si>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</si>
  <si>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</si>
  <si>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</si>
  <si>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</si>
  <si>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</si>
  <si>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</si>
  <si>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</si>
  <si>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</si>
  <si>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</si>
  <si>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</si>
  <si>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</si>
  <si>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</si>
  <si>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</si>
  <si>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</si>
  <si>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</si>
  <si>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</si>
  <si>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</si>
  <si>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</si>
  <si>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</si>
  <si>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</si>
  <si>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</si>
  <si>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</si>
  <si>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</si>
  <si>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</si>
  <si>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</si>
  <si>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</si>
  <si>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</si>
  <si>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</si>
  <si>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</si>
  <si>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</si>
  <si>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</si>
  <si>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</si>
  <si>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</si>
  <si>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</si>
  <si>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</si>
  <si>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</si>
  <si>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</si>
  <si>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</si>
  <si>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</si>
  <si>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</si>
  <si>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</si>
  <si>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</si>
  <si>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</si>
  <si>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</si>
  <si>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</si>
  <si>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</si>
  <si>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</si>
  <si>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</si>
  <si>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</si>
  <si>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</si>
  <si>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</si>
  <si>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</si>
  <si>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</si>
  <si>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</si>
  <si>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</si>
  <si>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</si>
  <si>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</si>
  <si>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</si>
  <si>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</si>
  <si>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</si>
  <si>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</si>
  <si>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</si>
  <si>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</si>
  <si>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</si>
  <si>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</si>
  <si>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</si>
  <si>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</si>
  <si>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</si>
  <si>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</si>
  <si>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</si>
  <si>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</si>
  <si>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</si>
  <si>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</si>
  <si>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</si>
  <si>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</si>
  <si>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</si>
  <si>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</si>
  <si>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</si>
  <si>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</si>
  <si>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</si>
  <si>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</si>
  <si>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</si>
  <si>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</si>
  <si>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</si>
  <si>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</si>
  <si>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</si>
  <si>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</si>
  <si>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</si>
  <si>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</si>
  <si>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</si>
  <si>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</si>
  <si>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</si>
  <si>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</si>
  <si>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</si>
  <si>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</si>
  <si>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</si>
  <si>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</si>
  <si>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</si>
  <si>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</si>
  <si>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</si>
  <si>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</si>
  <si>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</si>
  <si>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</si>
  <si>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</si>
  <si>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</si>
  <si>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</si>
  <si>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</si>
  <si>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</si>
  <si>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</si>
  <si>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</si>
  <si>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</si>
  <si>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</si>
  <si>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</si>
  <si>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</si>
  <si>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</si>
  <si>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</si>
  <si>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</si>
  <si>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</si>
  <si>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</si>
  <si>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</si>
  <si>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</si>
  <si>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</si>
  <si>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</si>
  <si>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</si>
  <si>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</si>
  <si>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</si>
  <si>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</si>
  <si>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</si>
  <si>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</si>
  <si>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</si>
  <si>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</si>
  <si>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</si>
  <si>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</si>
  <si>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</si>
  <si>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</si>
  <si>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</si>
  <si>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</si>
  <si>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</si>
  <si>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</si>
  <si>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</si>
  <si>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</si>
  <si>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</si>
  <si>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</si>
  <si>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</si>
  <si>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</si>
  <si>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</si>
  <si>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</si>
  <si>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</si>
  <si>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</si>
  <si>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</si>
  <si>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</si>
  <si>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</si>
  <si>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</si>
  <si>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</si>
  <si>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</si>
  <si>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</si>
  <si>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</si>
  <si>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</si>
  <si>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</si>
  <si>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</si>
  <si>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</si>
  <si>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</si>
  <si>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</si>
  <si>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</si>
  <si>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</si>
  <si>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</si>
  <si>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</si>
  <si>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</si>
  <si>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</si>
  <si>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</si>
  <si>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</si>
  <si>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</si>
  <si>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</si>
  <si>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</si>
  <si>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</si>
  <si>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</si>
  <si>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</si>
  <si>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</si>
  <si>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</si>
  <si>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</si>
  <si>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</si>
  <si>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</si>
  <si>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</si>
  <si>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</si>
  <si>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</si>
  <si>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</si>
  <si>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</si>
  <si>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</si>
  <si>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</si>
  <si>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</si>
  <si>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</si>
  <si>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</si>
  <si>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</si>
  <si>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</si>
  <si>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</si>
  <si>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</si>
  <si>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</si>
  <si>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</si>
  <si>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</si>
  <si>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</si>
  <si>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</si>
  <si>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</si>
  <si>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</si>
  <si>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</si>
  <si>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</si>
  <si>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</si>
  <si>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</si>
  <si>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</si>
  <si>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</si>
  <si>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</si>
  <si>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</si>
  <si>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</si>
  <si>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</si>
  <si>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</si>
  <si>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</si>
  <si>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</si>
  <si>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</si>
  <si>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</si>
  <si>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</si>
  <si>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</si>
  <si>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</si>
  <si>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</si>
  <si>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</si>
  <si>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</si>
  <si>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</si>
  <si>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</si>
  <si>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</si>
  <si>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</si>
  <si>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</si>
  <si>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</si>
  <si>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</si>
  <si>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</si>
  <si>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01298470</t>
  </si>
  <si>
    <t>080157581</t>
  </si>
  <si>
    <t>34695138237</t>
  </si>
  <si>
    <t>M SAN GRUPA D.O.O.</t>
  </si>
  <si>
    <t>ZAGREB</t>
  </si>
  <si>
    <t>BUZINSKI PRILAZ 10</t>
  </si>
  <si>
    <t>info@msan.hr</t>
  </si>
  <si>
    <t>www.msan.hr</t>
  </si>
  <si>
    <t>213800TZT84K7VNWFO74</t>
  </si>
  <si>
    <t>HR</t>
  </si>
  <si>
    <t>5157</t>
  </si>
  <si>
    <t>Obveznik:M SAN GRUPA D.O.O.</t>
  </si>
  <si>
    <r>
      <t xml:space="preserve">                   BILJEŠKE UZ FINANCIJSKE IZVJEŠTAJE - GFI
Naziv izdavatelja:   </t>
    </r>
    <r>
      <rPr>
        <b/>
        <sz val="10"/>
        <rFont val="Arial"/>
        <family val="2"/>
        <charset val="238"/>
      </rPr>
      <t>M SAN GRUPA D.O.O.</t>
    </r>
    <r>
      <rPr>
        <sz val="10"/>
        <rFont val="Arial"/>
        <family val="2"/>
        <charset val="238"/>
      </rPr>
      <t xml:space="preserve">
OIB:   </t>
    </r>
    <r>
      <rPr>
        <b/>
        <sz val="10"/>
        <rFont val="Arial"/>
        <family val="2"/>
        <charset val="238"/>
      </rPr>
      <t>34695138237</t>
    </r>
    <r>
      <rPr>
        <sz val="10"/>
        <rFont val="Arial"/>
        <family val="2"/>
        <charset val="238"/>
      </rPr>
      <t xml:space="preserve">
Izvještajno razdoblje: </t>
    </r>
    <r>
      <rPr>
        <b/>
        <sz val="10"/>
        <rFont val="Arial"/>
        <family val="2"/>
        <charset val="238"/>
      </rPr>
      <t>1.1.2021.-31.12.2021.</t>
    </r>
    <r>
      <rPr>
        <sz val="10"/>
        <rFont val="Arial"/>
        <family val="2"/>
        <charset val="238"/>
      </rPr>
      <t xml:space="preserve">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r>
  </si>
  <si>
    <t>u razdoblju 01.01.2021 do 31.12.2021</t>
  </si>
  <si>
    <t>u razdoblju 1.1.2021 do 31.12.2021</t>
  </si>
  <si>
    <t>Renata Domović</t>
  </si>
  <si>
    <t>renata.domovic@msan.hr</t>
  </si>
  <si>
    <t>Ivana Krajinović</t>
  </si>
  <si>
    <t>01 6690 773</t>
  </si>
  <si>
    <t>KIM TEC d.o.o.</t>
  </si>
  <si>
    <t>Vitez</t>
  </si>
  <si>
    <t>KIM-TEC doo</t>
  </si>
  <si>
    <t>KIM TEC CG d.o.o.</t>
  </si>
  <si>
    <t>M SAN Logistika d.o.o.</t>
  </si>
  <si>
    <t>PAKOM KOMPANI DOOEL</t>
  </si>
  <si>
    <t>Beograd</t>
  </si>
  <si>
    <t>Podgorica</t>
  </si>
  <si>
    <t>Zagreb</t>
  </si>
  <si>
    <t>Skopje</t>
  </si>
  <si>
    <t>1.</t>
  </si>
  <si>
    <t>Naziv:</t>
  </si>
  <si>
    <t>Pravni oblik:</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</si>
  <si>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</si>
  <si>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</si>
  <si>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</si>
  <si>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</si>
  <si>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</si>
  <si>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</si>
  <si>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3.</t>
  </si>
  <si>
    <t>4.</t>
  </si>
  <si>
    <t>Nije bilo predujmova niti odobrenih kredita članovima administrativnih, upravljačkih i nadzornih tijela, kao niti obveza dogovorenih u njihovu korist preko bilo kakvih jamstava.</t>
  </si>
  <si>
    <t>5.</t>
  </si>
  <si>
    <t xml:space="preserve">6. </t>
  </si>
  <si>
    <t>7.</t>
  </si>
  <si>
    <t>Prosječan broj zaposlenih tijekom poslovne godine:</t>
  </si>
  <si>
    <t>8.</t>
  </si>
  <si>
    <t>9.</t>
  </si>
  <si>
    <t>10.</t>
  </si>
  <si>
    <t>11.</t>
  </si>
  <si>
    <t>12.</t>
  </si>
  <si>
    <t>13.</t>
  </si>
  <si>
    <t>14.</t>
  </si>
  <si>
    <t>15.</t>
  </si>
  <si>
    <t>16.</t>
  </si>
  <si>
    <t>17.</t>
  </si>
  <si>
    <t>18.</t>
  </si>
  <si>
    <t>19.</t>
  </si>
  <si>
    <t>20.</t>
  </si>
  <si>
    <t>21.</t>
  </si>
  <si>
    <t>22.</t>
  </si>
  <si>
    <t>23.</t>
  </si>
  <si>
    <t>24.</t>
  </si>
  <si>
    <t>M SAN Grupa d.o.o.</t>
  </si>
  <si>
    <t>Buzinski prilaz 10, Buzin (Grad Zagreb)</t>
  </si>
  <si>
    <t>društvo s ograničenom odgovornošću</t>
  </si>
  <si>
    <t>Dodatne informacije su objavljene u bilješci 3. u sklopu revidiranog financijskog izvještaja 31.12.2021. koji je objavljen na Internet stranicama www.msan.hr i zse.hr.</t>
  </si>
  <si>
    <t>Detalji su objavljeni u bilješkama 5. do 16. u sklopu revidiranog financijskog izvještaja 31.12.2021. koji je objavljen na Internet stranicama www.msan.hr i zse.hr.</t>
  </si>
  <si>
    <t>Detalji o dugovanjima koja dospijevaju nakon više od pet godina su objavljeni u bilješci 34 revidiranog financijskog izvještaja 31.12.2021. koji je objavljen na Internet stranicama www.msan.hr i zse.hr.</t>
  </si>
  <si>
    <t>Detalji su objavljeni u bilješci 17 u sklopu revidiranog financijskog izvještaja 31.12.2021. koji je objavljen na Internet stranicama www.msan.hr i zse.hr.</t>
  </si>
  <si>
    <t>Detalji su objavljeni u bilješkama 1. i 21. u sklopu revidiranog financijskog izvještaja 31.12.2021. koji je objavljen na Internet stranicama www.msan.hr i zse.hr.</t>
  </si>
  <si>
    <t>Nije bilo upisa udjela tijekom poslovne godine u okviru odobrenog kapitala.</t>
  </si>
  <si>
    <t>-</t>
  </si>
  <si>
    <t>Izdavatelj kao krajnja matica sastavlja konsolidirane financijske izvještaje koji su objavljeni na Internet stranicama www.msan.hr i zse.hr.</t>
  </si>
  <si>
    <t>Konsolidirani financijski izvještaji izdavatelja su najveća grupa društava te Izdavatelj nije kontrolirani član niti jedne grupe.</t>
  </si>
  <si>
    <t>Detalji su objavljeni u sklopu godišnjeg izvješća 31.12.2021. koje je objavljeno na Internet stranicama www.msan.hr i zse.hr.</t>
  </si>
  <si>
    <t>Detalji su objavljeni u bilješci 47 u sklopu revidiranog financijskog izvještaja 31.12.2021. koji je objavljen na Internet stranicama www.msan.hr i zse.hr.</t>
  </si>
  <si>
    <t>Događaji nakon datuma bilance su objavljeni u bilješci 48. u sklopu revidiranog financijskog izvještaja 31.12.2021. koji je objavljen na Internet stranicama www.msan.hr i zse.hr.</t>
  </si>
  <si>
    <t>MR Servis d.o.o.</t>
  </si>
  <si>
    <t>Ernst &amp; Young Croatia d.o.o.</t>
  </si>
  <si>
    <t>Iznos plaća i naknada odobrenih za tu poslovnu godinu članovima administrativnih, upravljačkih i nadzornih tijela prikazan je u bilješci 43 revidiranog financijskog izvještaja 31.12.2021. koji je objavljen na Internet stranicama www.msan.hr i zse.hr.</t>
  </si>
  <si>
    <t>Detalji su objavljeni u bilješci 48 u sklopu revidiranog financijskog izvještaja 31.12.2021. koji je objavljen na Internet stranicama www.msan.hr i zse.hr.</t>
  </si>
  <si>
    <t>Za osiguranje plaćanja po kreditima odobrenim od strane banaka i ostalih kreditora za nekoliko ovisnih društava upisane su hipoteke na materijalnu imovinu u vrijednosti od 42.474 tisuća kuna.</t>
  </si>
  <si>
    <t>Grupa nema značajnih financijskih obveza, jamstava ili nepredviđenih izdataka koji nisu uključeni u revidirane financijske izvještaje 31.12.2021. objavljene na Internet stranicama www.msan.hr i zse.hr.</t>
  </si>
  <si>
    <t>Grupa u poslovnoj godini nije kapitalizirala trošak plaća.</t>
  </si>
  <si>
    <t xml:space="preserve">Grupa ne prati brojeve zaposlenika po kategorijama. </t>
  </si>
  <si>
    <t>Grupa nema potvrda o sudjelovanju, konvertibilnih zadužnica, jamstava, opcija ili sličnih vrijednosnica ili prava.</t>
  </si>
  <si>
    <t>Grupa nema udjela u društvima s neograničenom odgovornosti.</t>
  </si>
  <si>
    <t>Grupa nema materijalnih aranžmana sa društvima koji nisu uključeni u revidirane financijske izvještaje.</t>
  </si>
  <si>
    <t>stanje na dan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</si>
</sst>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79">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8" borderId="23" xfId="0" applyNumberFormat="1" applyFont="1" applyFill="1" applyBorder="1" applyAlignment="1" applyProtection="1">
      <alignment horizontal="center" vertical="center"/>
    </xf>
    <xf numFmtId="165" fontId="18" fillId="8" borderId="24" xfId="0" applyNumberFormat="1" applyFont="1" applyFill="1" applyBorder="1" applyAlignment="1" applyProtection="1">
      <alignment horizontal="center" vertical="center"/>
    </xf>
    <xf numFmtId="0" fontId="11" fillId="0" borderId="0" xfId="3" applyProtection="1"/>
    <xf numFmtId="0" fontId="11" fillId="9"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0"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8" borderId="23" xfId="0" applyNumberFormat="1" applyFont="1" applyFill="1" applyBorder="1" applyAlignment="1" applyProtection="1">
      <alignment vertical="center" shrinkToFit="1"/>
    </xf>
    <xf numFmtId="3" fontId="23" fillId="8" borderId="24" xfId="0" applyNumberFormat="1" applyFont="1" applyFill="1" applyBorder="1" applyAlignment="1" applyProtection="1">
      <alignment vertical="center" shrinkToFit="1"/>
    </xf>
    <xf numFmtId="3" fontId="3" fillId="7" borderId="23" xfId="0" applyNumberFormat="1" applyFont="1" applyFill="1" applyBorder="1" applyAlignment="1" applyProtection="1">
      <alignment vertical="center" shrinkToFit="1"/>
    </xf>
    <xf numFmtId="0" fontId="28" fillId="9" borderId="0" xfId="0" applyFont="1" applyFill="1" applyBorder="1"/>
    <xf numFmtId="0" fontId="4" fillId="10" borderId="4" xfId="0" applyFont="1" applyFill="1" applyBorder="1" applyAlignment="1" applyProtection="1">
      <alignment horizontal="center" vertical="center"/>
      <protection locked="0"/>
    </xf>
    <xf numFmtId="0" fontId="28" fillId="9" borderId="26" xfId="0" applyFont="1" applyFill="1" applyBorder="1" applyAlignment="1">
      <alignment wrapText="1"/>
    </xf>
    <xf numFmtId="0" fontId="28" fillId="9" borderId="0" xfId="0" applyFont="1" applyFill="1" applyBorder="1" applyAlignment="1">
      <alignment wrapText="1"/>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0" fontId="29" fillId="9" borderId="0" xfId="0" applyFont="1" applyFill="1" applyBorder="1" applyAlignment="1">
      <alignment vertical="center"/>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0" xfId="0" applyFont="1" applyFill="1" applyBorder="1" applyAlignment="1">
      <alignment horizontal="center" vertical="center"/>
    </xf>
    <xf numFmtId="0" fontId="29" fillId="9" borderId="27" xfId="0" applyFont="1" applyFill="1" applyBorder="1" applyAlignment="1">
      <alignment vertical="center"/>
    </xf>
    <xf numFmtId="0" fontId="28" fillId="9" borderId="0" xfId="0" applyFont="1" applyFill="1" applyBorder="1" applyAlignment="1">
      <alignment vertical="top" wrapText="1"/>
    </xf>
    <xf numFmtId="0" fontId="28" fillId="9" borderId="0" xfId="0" applyFont="1" applyFill="1" applyBorder="1" applyAlignment="1">
      <alignment vertical="top"/>
    </xf>
    <xf numFmtId="0" fontId="5" fillId="9" borderId="0" xfId="0" applyFont="1" applyFill="1" applyBorder="1" applyAlignment="1">
      <alignment horizontal="right" vertical="center" wrapText="1"/>
    </xf>
    <xf numFmtId="0" fontId="30"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31" fillId="9" borderId="0" xfId="0" applyFont="1" applyFill="1" applyBorder="1" applyAlignment="1"/>
    <xf numFmtId="0" fontId="32" fillId="9" borderId="0" xfId="0" applyFont="1" applyFill="1" applyBorder="1" applyAlignment="1">
      <alignment vertical="center"/>
    </xf>
    <xf numFmtId="0" fontId="33" fillId="9" borderId="27" xfId="0" applyFont="1" applyFill="1" applyBorder="1" applyAlignment="1">
      <alignment vertical="center"/>
    </xf>
    <xf numFmtId="0" fontId="35" fillId="9" borderId="0" xfId="0" applyFont="1" applyFill="1" applyBorder="1" applyAlignment="1">
      <alignment vertical="center"/>
    </xf>
    <xf numFmtId="0" fontId="36" fillId="9" borderId="0" xfId="0" applyFont="1" applyFill="1" applyBorder="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1" fontId="4" fillId="10" borderId="29" xfId="0" applyNumberFormat="1" applyFont="1" applyFill="1" applyBorder="1" applyAlignment="1" applyProtection="1">
      <alignment horizontal="center" vertical="center"/>
      <protection locked="0"/>
    </xf>
    <xf numFmtId="0" fontId="28" fillId="9" borderId="0" xfId="0" applyFont="1" applyFill="1" applyBorder="1" applyAlignment="1">
      <alignment vertical="top"/>
    </xf>
    <xf numFmtId="0" fontId="28" fillId="9" borderId="0" xfId="0" applyFont="1" applyFill="1" applyBorder="1"/>
    <xf numFmtId="0" fontId="28" fillId="9" borderId="0" xfId="0" applyFont="1" applyFill="1" applyBorder="1" applyAlignment="1">
      <alignment vertical="top" wrapText="1"/>
    </xf>
    <xf numFmtId="0" fontId="28" fillId="9"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8" borderId="30" xfId="0" applyNumberFormat="1"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8" borderId="30" xfId="0" applyNumberFormat="1" applyFont="1" applyFill="1" applyBorder="1" applyAlignment="1" applyProtection="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3" fontId="5" fillId="0" borderId="31" xfId="0" applyNumberFormat="1" applyFont="1" applyFill="1" applyBorder="1" applyAlignment="1" applyProtection="1">
      <alignment horizontal="right" vertical="center" shrinkToFit="1"/>
      <protection locked="0"/>
    </xf>
    <xf numFmtId="3" fontId="5" fillId="0" borderId="31" xfId="0" applyNumberFormat="1" applyFont="1" applyFill="1" applyBorder="1" applyAlignment="1" applyProtection="1">
      <alignment vertical="center"/>
      <protection locked="0"/>
    </xf>
    <xf numFmtId="3" fontId="5" fillId="0" borderId="30" xfId="5" applyNumberFormat="1" applyFont="1" applyFill="1" applyBorder="1" applyAlignment="1" applyProtection="1">
      <alignment horizontal="right" vertical="center" shrinkToFit="1"/>
      <protection locked="0"/>
    </xf>
    <xf numFmtId="3" fontId="5" fillId="0" borderId="32" xfId="0" applyNumberFormat="1" applyFont="1" applyFill="1" applyBorder="1" applyAlignment="1" applyProtection="1">
      <alignment vertical="center"/>
      <protection locked="0"/>
    </xf>
    <xf numFmtId="3" fontId="5" fillId="0" borderId="33" xfId="0" applyNumberFormat="1" applyFont="1" applyFill="1" applyBorder="1" applyAlignment="1" applyProtection="1">
      <alignment horizontal="right" vertical="center"/>
      <protection locked="0"/>
    </xf>
    <xf numFmtId="3" fontId="5" fillId="0" borderId="31" xfId="0" applyNumberFormat="1" applyFont="1" applyFill="1" applyBorder="1" applyAlignment="1" applyProtection="1">
      <alignment horizontal="right" vertical="center"/>
      <protection locked="0"/>
    </xf>
    <xf numFmtId="3" fontId="5" fillId="0" borderId="33" xfId="0" applyNumberFormat="1" applyFont="1" applyFill="1" applyBorder="1" applyAlignment="1" applyProtection="1">
      <alignmen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2" fillId="0" borderId="0" xfId="0" applyFont="1"/>
    <xf numFmtId="3" fontId="0" fillId="0" borderId="0" xfId="0" applyNumberFormat="1"/>
    <xf numFmtId="0" fontId="6" fillId="0" borderId="0" xfId="0" applyFont="1"/>
    <xf numFmtId="3" fontId="2" fillId="0" borderId="0" xfId="0" quotePrefix="1" applyNumberFormat="1" applyFont="1"/>
    <xf numFmtId="0" fontId="2" fillId="0" borderId="0" xfId="0" quotePrefix="1" applyFont="1" applyAlignment="1">
      <alignment horizontal="left"/>
    </xf>
    <xf numFmtId="0" fontId="28" fillId="9" borderId="0" xfId="0" applyFont="1" applyFill="1" applyBorder="1"/>
    <xf numFmtId="0" fontId="5" fillId="9" borderId="26"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1"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Border="1" applyAlignment="1">
      <alignment vertical="center"/>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9" borderId="0" xfId="0" applyFont="1" applyFill="1" applyBorder="1" applyAlignment="1">
      <alignment wrapText="1"/>
    </xf>
    <xf numFmtId="0" fontId="28" fillId="9" borderId="0" xfId="0" applyFont="1" applyFill="1" applyBorder="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5" fillId="9" borderId="26" xfId="0" applyFont="1" applyFill="1" applyBorder="1" applyAlignment="1">
      <alignment horizontal="right" vertical="center"/>
    </xf>
    <xf numFmtId="0" fontId="5" fillId="9" borderId="0" xfId="0" applyFont="1" applyFill="1" applyBorder="1" applyAlignment="1">
      <alignment horizontal="righ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3" fillId="9" borderId="0" xfId="0" applyFont="1" applyFill="1" applyBorder="1" applyAlignment="1">
      <alignment horizontal="right" vertical="center" wrapText="1"/>
    </xf>
    <xf numFmtId="0" fontId="3" fillId="9" borderId="27" xfId="0" applyFont="1" applyFill="1" applyBorder="1" applyAlignment="1">
      <alignment horizontal="right" vertical="center" wrapText="1"/>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29" fillId="9" borderId="26" xfId="0" applyFont="1" applyFill="1" applyBorder="1" applyAlignment="1">
      <alignment vertical="center"/>
    </xf>
    <xf numFmtId="0" fontId="29" fillId="9" borderId="0" xfId="0" applyFont="1" applyFill="1" applyBorder="1" applyAlignment="1">
      <alignment vertical="center"/>
    </xf>
    <xf numFmtId="0" fontId="28" fillId="9" borderId="26" xfId="0" applyFont="1" applyFill="1" applyBorder="1" applyAlignment="1">
      <alignment wrapText="1"/>
    </xf>
    <xf numFmtId="0" fontId="5" fillId="9" borderId="27" xfId="0" applyFont="1" applyFill="1" applyBorder="1" applyAlignment="1">
      <alignment horizontal="right" vertical="center" wrapText="1"/>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26"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28" fillId="10" borderId="3" xfId="0" applyFont="1" applyFill="1" applyBorder="1" applyProtection="1">
      <protection locked="0"/>
    </xf>
    <xf numFmtId="0" fontId="28" fillId="10" borderId="2" xfId="0" applyFont="1" applyFill="1" applyBorder="1" applyProtection="1">
      <protection locked="0"/>
    </xf>
    <xf numFmtId="0" fontId="28" fillId="10" borderId="4" xfId="0" applyFont="1" applyFill="1" applyBorder="1" applyProtection="1">
      <protection locked="0"/>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26" xfId="0" applyFont="1" applyFill="1" applyBorder="1" applyAlignment="1">
      <alignment horizontal="center" vertical="center"/>
    </xf>
    <xf numFmtId="0" fontId="34" fillId="9" borderId="0" xfId="0" applyFont="1" applyFill="1" applyBorder="1" applyAlignment="1">
      <alignment vertical="center"/>
    </xf>
    <xf numFmtId="0" fontId="34" fillId="9" borderId="27" xfId="0" applyFont="1" applyFill="1" applyBorder="1" applyAlignment="1">
      <alignment vertical="center"/>
    </xf>
    <xf numFmtId="0" fontId="4" fillId="10" borderId="3" xfId="0" applyFont="1" applyFill="1" applyBorder="1" applyAlignment="1" applyProtection="1">
      <alignment horizontal="left" vertical="center"/>
      <protection locked="0"/>
    </xf>
    <xf numFmtId="0" fontId="4" fillId="10" borderId="2" xfId="0" applyFont="1" applyFill="1" applyBorder="1" applyAlignment="1" applyProtection="1">
      <alignment horizontal="left" vertical="center"/>
      <protection locked="0"/>
    </xf>
    <xf numFmtId="0" fontId="28" fillId="9" borderId="0" xfId="0" applyFont="1" applyFill="1" applyBorder="1" applyProtection="1">
      <protection locked="0"/>
    </xf>
    <xf numFmtId="0" fontId="4" fillId="10" borderId="3" xfId="4" applyFont="1" applyFill="1" applyBorder="1" applyAlignment="1" applyProtection="1">
      <alignment horizontal="left" vertical="center"/>
      <protection locked="0"/>
    </xf>
    <xf numFmtId="0" fontId="4" fillId="10" borderId="2"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28" fillId="9" borderId="0" xfId="0" applyFont="1" applyFill="1" applyBorder="1" applyAlignment="1">
      <alignment vertical="top"/>
    </xf>
    <xf numFmtId="0" fontId="28" fillId="9" borderId="0" xfId="0" applyFont="1" applyFill="1" applyBorder="1" applyAlignment="1">
      <alignment vertical="top" wrapText="1"/>
    </xf>
    <xf numFmtId="0" fontId="5" fillId="9" borderId="26" xfId="0" applyFont="1" applyFill="1" applyBorder="1" applyAlignment="1">
      <alignment horizontal="left" vertical="center"/>
    </xf>
    <xf numFmtId="0" fontId="5" fillId="9"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8"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8" borderId="30" xfId="0" applyFont="1" applyFill="1" applyBorder="1" applyAlignment="1" applyProtection="1">
      <alignment horizontal="left" vertical="center" wrapText="1"/>
    </xf>
    <xf numFmtId="0" fontId="17" fillId="8"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8"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5" fillId="8"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8" borderId="30" xfId="0" applyFont="1" applyFill="1" applyBorder="1" applyAlignment="1" applyProtection="1">
      <alignment horizontal="left" vertical="center" wrapText="1"/>
    </xf>
    <xf numFmtId="0" fontId="4" fillId="8"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6"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6" borderId="30"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18" fillId="2" borderId="6" xfId="3" applyFont="1" applyFill="1" applyBorder="1" applyAlignment="1" applyProtection="1">
      <alignment vertical="center" wrapText="1"/>
      <protection locked="0"/>
    </xf>
    <xf numFmtId="0" fontId="18" fillId="2" borderId="7"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20" fillId="8" borderId="23" xfId="0" applyFont="1" applyFill="1" applyBorder="1" applyAlignment="1" applyProtection="1">
      <alignment horizontal="left" vertical="center" wrapText="1"/>
    </xf>
    <xf numFmtId="0" fontId="20" fillId="8"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8" borderId="24" xfId="0" applyFont="1" applyFill="1" applyBorder="1" applyAlignment="1" applyProtection="1">
      <alignment horizontal="left" vertical="center" wrapText="1"/>
    </xf>
    <xf numFmtId="0" fontId="20" fillId="5"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8"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5" borderId="22" xfId="0" applyFont="1" applyFill="1" applyBorder="1" applyAlignment="1" applyProtection="1">
      <alignment horizontal="left" vertical="center"/>
    </xf>
    <xf numFmtId="0" fontId="22" fillId="5"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73380718-A198-4377-9A65-BC1425087209}"/>
    <cellStyle name="Normal 3" xfId="4" xr:uid="{1EF5A1BE-20C1-46D1-B941-F53D300ADC30}"/>
    <cellStyle name="Style 1" xfId="1" xr:uid="{00000000-0005-0000-0000-000003000000}"/>
  </cellStyles>
  <dxfs count="107">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25" workbookViewId="0">
      <selection activeCell="C57" sqref="C57:J57"/>
    </sheetView>
  </sheetViews>
  <sheetFormatPr defaultRowHeight="12.75" x14ac:dyDescent="0.2"/>
  <cols>
    <col min="9" max="9" width="13.42578125" customWidth="1"/>
  </cols>
  <sheetData>
    <row r="1" spans="1:10" ht="15.75" x14ac:dyDescent="0.2">
      <c r="A1" s="134"/>
      <c r="B1" s="135"/>
      <c r="C1" s="135"/>
      <c r="D1" s="17"/>
      <c r="E1" s="17"/>
      <c r="F1" s="17"/>
      <c r="G1" s="17"/>
      <c r="H1" s="17"/>
      <c r="I1" s="17"/>
      <c r="J1" s="18"/>
    </row>
    <row r="2" spans="1:10" ht="14.45" customHeight="1" x14ac:dyDescent="0.2">
      <c r="A2" s="136" t="s">
        <v>317</v>
      </c>
      <c r="B2" s="137"/>
      <c r="C2" s="137"/>
      <c r="D2" s="137"/>
      <c r="E2" s="137"/>
      <c r="F2" s="137"/>
      <c r="G2" s="137"/>
      <c r="H2" s="137"/>
      <c r="I2" s="137"/>
      <c r="J2" s="138"/>
    </row>
    <row r="3" spans="1:10" ht="15" x14ac:dyDescent="0.2">
      <c r="A3" s="55"/>
      <c r="B3" s="56"/>
      <c r="C3" s="56"/>
      <c r="D3" s="56"/>
      <c r="E3" s="56"/>
      <c r="F3" s="56"/>
      <c r="G3" s="56"/>
      <c r="H3" s="56"/>
      <c r="I3" s="56"/>
      <c r="J3" s="57"/>
    </row>
    <row r="4" spans="1:10" ht="33.6" customHeight="1" x14ac:dyDescent="0.2">
      <c r="A4" s="139" t="s">
        <v>302</v>
      </c>
      <c r="B4" s="140"/>
      <c r="C4" s="140"/>
      <c r="D4" s="140"/>
      <c r="E4" s="141">
        <v>44197</v>
      </c>
      <c r="F4" s="142"/>
      <c r="G4" s="63" t="s">
        <v>0</v>
      </c>
      <c r="H4" s="141">
        <v>44561</v>
      </c>
      <c r="I4" s="142"/>
      <c r="J4" s="19"/>
    </row>
    <row r="5" spans="1:10" s="68" customFormat="1" ht="10.15" customHeight="1" x14ac:dyDescent="0.25">
      <c r="A5" s="143"/>
      <c r="B5" s="144"/>
      <c r="C5" s="144"/>
      <c r="D5" s="144"/>
      <c r="E5" s="144"/>
      <c r="F5" s="144"/>
      <c r="G5" s="144"/>
      <c r="H5" s="144"/>
      <c r="I5" s="144"/>
      <c r="J5" s="145"/>
    </row>
    <row r="6" spans="1:10" ht="20.45" customHeight="1" x14ac:dyDescent="0.2">
      <c r="A6" s="58"/>
      <c r="B6" s="69" t="s">
        <v>324</v>
      </c>
      <c r="C6" s="59"/>
      <c r="D6" s="59"/>
      <c r="E6" s="81">
        <v>2021</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48" t="s">
        <v>325</v>
      </c>
      <c r="B8" s="149"/>
      <c r="C8" s="149"/>
      <c r="D8" s="149"/>
      <c r="E8" s="149"/>
      <c r="F8" s="149"/>
      <c r="G8" s="149"/>
      <c r="H8" s="149"/>
      <c r="I8" s="149"/>
      <c r="J8" s="20"/>
    </row>
    <row r="9" spans="1:10" ht="14.25" x14ac:dyDescent="0.2">
      <c r="A9" s="21"/>
      <c r="B9" s="51"/>
      <c r="C9" s="51"/>
      <c r="D9" s="51"/>
      <c r="E9" s="147"/>
      <c r="F9" s="147"/>
      <c r="G9" s="120"/>
      <c r="H9" s="120"/>
      <c r="I9" s="61"/>
      <c r="J9" s="62"/>
    </row>
    <row r="10" spans="1:10" ht="25.9" customHeight="1" x14ac:dyDescent="0.2">
      <c r="A10" s="150" t="s">
        <v>303</v>
      </c>
      <c r="B10" s="151"/>
      <c r="C10" s="152" t="s">
        <v>446</v>
      </c>
      <c r="D10" s="153"/>
      <c r="E10" s="53"/>
      <c r="F10" s="154" t="s">
        <v>326</v>
      </c>
      <c r="G10" s="155"/>
      <c r="H10" s="156" t="s">
        <v>455</v>
      </c>
      <c r="I10" s="157"/>
      <c r="J10" s="22"/>
    </row>
    <row r="11" spans="1:10" ht="15.6" customHeight="1" x14ac:dyDescent="0.2">
      <c r="A11" s="21"/>
      <c r="B11" s="51"/>
      <c r="C11" s="51"/>
      <c r="D11" s="51"/>
      <c r="E11" s="146"/>
      <c r="F11" s="146"/>
      <c r="G11" s="146"/>
      <c r="H11" s="146"/>
      <c r="I11" s="54"/>
      <c r="J11" s="22"/>
    </row>
    <row r="12" spans="1:10" ht="21" customHeight="1" x14ac:dyDescent="0.2">
      <c r="A12" s="121" t="s">
        <v>318</v>
      </c>
      <c r="B12" s="151"/>
      <c r="C12" s="152" t="s">
        <v>447</v>
      </c>
      <c r="D12" s="153"/>
      <c r="E12" s="160"/>
      <c r="F12" s="146"/>
      <c r="G12" s="146"/>
      <c r="H12" s="146"/>
      <c r="I12" s="54"/>
      <c r="J12" s="22"/>
    </row>
    <row r="13" spans="1:10" ht="10.9" customHeight="1" x14ac:dyDescent="0.2">
      <c r="A13" s="53"/>
      <c r="B13" s="54"/>
      <c r="C13" s="51"/>
      <c r="D13" s="51"/>
      <c r="E13" s="120"/>
      <c r="F13" s="120"/>
      <c r="G13" s="120"/>
      <c r="H13" s="120"/>
      <c r="I13" s="51"/>
      <c r="J13" s="23"/>
    </row>
    <row r="14" spans="1:10" ht="22.9" customHeight="1" x14ac:dyDescent="0.2">
      <c r="A14" s="121" t="s">
        <v>304</v>
      </c>
      <c r="B14" s="161"/>
      <c r="C14" s="152" t="s">
        <v>448</v>
      </c>
      <c r="D14" s="153"/>
      <c r="E14" s="158"/>
      <c r="F14" s="159"/>
      <c r="G14" s="67" t="s">
        <v>327</v>
      </c>
      <c r="H14" s="156" t="s">
        <v>454</v>
      </c>
      <c r="I14" s="157"/>
      <c r="J14" s="64"/>
    </row>
    <row r="15" spans="1:10" ht="14.45" customHeight="1" x14ac:dyDescent="0.2">
      <c r="A15" s="53"/>
      <c r="B15" s="54"/>
      <c r="C15" s="51"/>
      <c r="D15" s="51"/>
      <c r="E15" s="120"/>
      <c r="F15" s="120"/>
      <c r="G15" s="120"/>
      <c r="H15" s="120"/>
      <c r="I15" s="51"/>
      <c r="J15" s="23"/>
    </row>
    <row r="16" spans="1:10" ht="13.15" customHeight="1" x14ac:dyDescent="0.2">
      <c r="A16" s="121" t="s">
        <v>328</v>
      </c>
      <c r="B16" s="161"/>
      <c r="C16" s="162" t="s">
        <v>456</v>
      </c>
      <c r="D16" s="163"/>
      <c r="E16" s="60"/>
      <c r="F16" s="60"/>
      <c r="G16" s="60"/>
      <c r="H16" s="60"/>
      <c r="I16" s="60"/>
      <c r="J16" s="64"/>
    </row>
    <row r="17" spans="1:10" ht="14.45" customHeight="1" x14ac:dyDescent="0.2">
      <c r="A17" s="164"/>
      <c r="B17" s="165"/>
      <c r="C17" s="165"/>
      <c r="D17" s="165"/>
      <c r="E17" s="165"/>
      <c r="F17" s="165"/>
      <c r="G17" s="165"/>
      <c r="H17" s="165"/>
      <c r="I17" s="165"/>
      <c r="J17" s="166"/>
    </row>
    <row r="18" spans="1:10" x14ac:dyDescent="0.2">
      <c r="A18" s="150" t="s">
        <v>305</v>
      </c>
      <c r="B18" s="151"/>
      <c r="C18" s="167" t="s">
        <v>449</v>
      </c>
      <c r="D18" s="168"/>
      <c r="E18" s="168"/>
      <c r="F18" s="168"/>
      <c r="G18" s="168"/>
      <c r="H18" s="168"/>
      <c r="I18" s="168"/>
      <c r="J18" s="169"/>
    </row>
    <row r="19" spans="1:10" ht="14.25" x14ac:dyDescent="0.2">
      <c r="A19" s="21"/>
      <c r="B19" s="51"/>
      <c r="C19" s="66"/>
      <c r="D19" s="51"/>
      <c r="E19" s="120"/>
      <c r="F19" s="120"/>
      <c r="G19" s="120"/>
      <c r="H19" s="120"/>
      <c r="I19" s="51"/>
      <c r="J19" s="23"/>
    </row>
    <row r="20" spans="1:10" ht="14.25" x14ac:dyDescent="0.2">
      <c r="A20" s="150" t="s">
        <v>306</v>
      </c>
      <c r="B20" s="151"/>
      <c r="C20" s="156">
        <v>10000</v>
      </c>
      <c r="D20" s="157"/>
      <c r="E20" s="120"/>
      <c r="F20" s="120"/>
      <c r="G20" s="167" t="s">
        <v>450</v>
      </c>
      <c r="H20" s="168"/>
      <c r="I20" s="168"/>
      <c r="J20" s="169"/>
    </row>
    <row r="21" spans="1:10" ht="14.25" x14ac:dyDescent="0.2">
      <c r="A21" s="21"/>
      <c r="B21" s="51"/>
      <c r="C21" s="51"/>
      <c r="D21" s="51"/>
      <c r="E21" s="120"/>
      <c r="F21" s="120"/>
      <c r="G21" s="120"/>
      <c r="H21" s="120"/>
      <c r="I21" s="51"/>
      <c r="J21" s="23"/>
    </row>
    <row r="22" spans="1:10" x14ac:dyDescent="0.2">
      <c r="A22" s="150" t="s">
        <v>307</v>
      </c>
      <c r="B22" s="151"/>
      <c r="C22" s="167" t="s">
        <v>451</v>
      </c>
      <c r="D22" s="168"/>
      <c r="E22" s="168"/>
      <c r="F22" s="168"/>
      <c r="G22" s="168"/>
      <c r="H22" s="168"/>
      <c r="I22" s="168"/>
      <c r="J22" s="169"/>
    </row>
    <row r="23" spans="1:10" ht="14.25" x14ac:dyDescent="0.2">
      <c r="A23" s="21"/>
      <c r="B23" s="51"/>
      <c r="C23" s="51"/>
      <c r="D23" s="51"/>
      <c r="E23" s="120"/>
      <c r="F23" s="120"/>
      <c r="G23" s="120"/>
      <c r="H23" s="120"/>
      <c r="I23" s="51"/>
      <c r="J23" s="23"/>
    </row>
    <row r="24" spans="1:10" ht="14.25" x14ac:dyDescent="0.2">
      <c r="A24" s="150" t="s">
        <v>308</v>
      </c>
      <c r="B24" s="151"/>
      <c r="C24" s="170" t="s">
        <v>452</v>
      </c>
      <c r="D24" s="171"/>
      <c r="E24" s="171"/>
      <c r="F24" s="171"/>
      <c r="G24" s="171"/>
      <c r="H24" s="171"/>
      <c r="I24" s="171"/>
      <c r="J24" s="172"/>
    </row>
    <row r="25" spans="1:10" ht="14.25" x14ac:dyDescent="0.2">
      <c r="A25" s="21"/>
      <c r="B25" s="51"/>
      <c r="C25" s="66"/>
      <c r="D25" s="51"/>
      <c r="E25" s="120"/>
      <c r="F25" s="120"/>
      <c r="G25" s="120"/>
      <c r="H25" s="120"/>
      <c r="I25" s="51"/>
      <c r="J25" s="23"/>
    </row>
    <row r="26" spans="1:10" ht="14.25" x14ac:dyDescent="0.2">
      <c r="A26" s="150" t="s">
        <v>309</v>
      </c>
      <c r="B26" s="151"/>
      <c r="C26" s="170" t="s">
        <v>453</v>
      </c>
      <c r="D26" s="171"/>
      <c r="E26" s="171"/>
      <c r="F26" s="171"/>
      <c r="G26" s="171"/>
      <c r="H26" s="171"/>
      <c r="I26" s="171"/>
      <c r="J26" s="172"/>
    </row>
    <row r="27" spans="1:10" ht="13.9" customHeight="1" x14ac:dyDescent="0.2">
      <c r="A27" s="21"/>
      <c r="B27" s="51"/>
      <c r="C27" s="66"/>
      <c r="D27" s="51"/>
      <c r="E27" s="120"/>
      <c r="F27" s="120"/>
      <c r="G27" s="120"/>
      <c r="H27" s="120"/>
      <c r="I27" s="51"/>
      <c r="J27" s="23"/>
    </row>
    <row r="28" spans="1:10" ht="22.9" customHeight="1" x14ac:dyDescent="0.2">
      <c r="A28" s="121" t="s">
        <v>319</v>
      </c>
      <c r="B28" s="151"/>
      <c r="C28" s="36">
        <v>825</v>
      </c>
      <c r="D28" s="24"/>
      <c r="E28" s="128"/>
      <c r="F28" s="128"/>
      <c r="G28" s="128"/>
      <c r="H28" s="128"/>
      <c r="I28" s="173"/>
      <c r="J28" s="174"/>
    </row>
    <row r="29" spans="1:10" ht="14.25" x14ac:dyDescent="0.2">
      <c r="A29" s="21"/>
      <c r="B29" s="51"/>
      <c r="C29" s="51"/>
      <c r="D29" s="51"/>
      <c r="E29" s="120"/>
      <c r="F29" s="120"/>
      <c r="G29" s="120"/>
      <c r="H29" s="120"/>
      <c r="I29" s="51"/>
      <c r="J29" s="23"/>
    </row>
    <row r="30" spans="1:10" ht="15" x14ac:dyDescent="0.2">
      <c r="A30" s="150" t="s">
        <v>310</v>
      </c>
      <c r="B30" s="151"/>
      <c r="C30" s="80" t="s">
        <v>331</v>
      </c>
      <c r="D30" s="175" t="s">
        <v>329</v>
      </c>
      <c r="E30" s="132"/>
      <c r="F30" s="132"/>
      <c r="G30" s="132"/>
      <c r="H30" s="73" t="s">
        <v>330</v>
      </c>
      <c r="I30" s="74" t="s">
        <v>331</v>
      </c>
      <c r="J30" s="75"/>
    </row>
    <row r="31" spans="1:10" x14ac:dyDescent="0.2">
      <c r="A31" s="150"/>
      <c r="B31" s="151"/>
      <c r="C31" s="25"/>
      <c r="D31" s="63"/>
      <c r="E31" s="159"/>
      <c r="F31" s="159"/>
      <c r="G31" s="159"/>
      <c r="H31" s="159"/>
      <c r="I31" s="176"/>
      <c r="J31" s="177"/>
    </row>
    <row r="32" spans="1:10" x14ac:dyDescent="0.2">
      <c r="A32" s="150" t="s">
        <v>320</v>
      </c>
      <c r="B32" s="151"/>
      <c r="C32" s="36" t="s">
        <v>334</v>
      </c>
      <c r="D32" s="175" t="s">
        <v>332</v>
      </c>
      <c r="E32" s="132"/>
      <c r="F32" s="132"/>
      <c r="G32" s="132"/>
      <c r="H32" s="76" t="s">
        <v>333</v>
      </c>
      <c r="I32" s="77" t="s">
        <v>334</v>
      </c>
      <c r="J32" s="78"/>
    </row>
    <row r="33" spans="1:10" ht="14.25" x14ac:dyDescent="0.2">
      <c r="A33" s="21"/>
      <c r="B33" s="51"/>
      <c r="C33" s="51"/>
      <c r="D33" s="51"/>
      <c r="E33" s="120"/>
      <c r="F33" s="120"/>
      <c r="G33" s="120"/>
      <c r="H33" s="120"/>
      <c r="I33" s="51"/>
      <c r="J33" s="23"/>
    </row>
    <row r="34" spans="1:10" x14ac:dyDescent="0.2">
      <c r="A34" s="175" t="s">
        <v>321</v>
      </c>
      <c r="B34" s="132"/>
      <c r="C34" s="132"/>
      <c r="D34" s="132"/>
      <c r="E34" s="132" t="s">
        <v>311</v>
      </c>
      <c r="F34" s="132"/>
      <c r="G34" s="132"/>
      <c r="H34" s="132"/>
      <c r="I34" s="132"/>
      <c r="J34" s="26" t="s">
        <v>312</v>
      </c>
    </row>
    <row r="35" spans="1:10" ht="14.25" x14ac:dyDescent="0.2">
      <c r="A35" s="21"/>
      <c r="B35" s="51"/>
      <c r="C35" s="51"/>
      <c r="D35" s="51"/>
      <c r="E35" s="120"/>
      <c r="F35" s="120"/>
      <c r="G35" s="120"/>
      <c r="H35" s="120"/>
      <c r="I35" s="51"/>
      <c r="J35" s="62"/>
    </row>
    <row r="36" spans="1:10" x14ac:dyDescent="0.2">
      <c r="A36" s="178" t="s">
        <v>465</v>
      </c>
      <c r="B36" s="179"/>
      <c r="C36" s="179"/>
      <c r="D36" s="179"/>
      <c r="E36" s="184" t="s">
        <v>466</v>
      </c>
      <c r="F36" s="185"/>
      <c r="G36" s="185"/>
      <c r="H36" s="185"/>
      <c r="I36" s="186"/>
      <c r="J36" s="52"/>
    </row>
    <row r="37" spans="1:10" ht="14.25" x14ac:dyDescent="0.2">
      <c r="A37" s="21"/>
      <c r="B37" s="51"/>
      <c r="C37" s="66"/>
      <c r="D37" s="188"/>
      <c r="E37" s="188"/>
      <c r="F37" s="188"/>
      <c r="G37" s="188"/>
      <c r="H37" s="188"/>
      <c r="I37" s="188"/>
      <c r="J37" s="23"/>
    </row>
    <row r="38" spans="1:10" x14ac:dyDescent="0.2">
      <c r="A38" s="181" t="s">
        <v>467</v>
      </c>
      <c r="B38" s="182"/>
      <c r="C38" s="182"/>
      <c r="D38" s="183"/>
      <c r="E38" s="112"/>
      <c r="F38" s="113"/>
      <c r="G38" s="113"/>
      <c r="H38" s="113"/>
      <c r="I38" s="114" t="s">
        <v>471</v>
      </c>
      <c r="J38" s="36"/>
    </row>
    <row r="39" spans="1:10" ht="14.25" x14ac:dyDescent="0.2">
      <c r="A39" s="21"/>
      <c r="B39" s="51"/>
      <c r="C39" s="66"/>
      <c r="D39" s="65"/>
      <c r="E39" s="188"/>
      <c r="F39" s="188"/>
      <c r="G39" s="188"/>
      <c r="H39" s="188"/>
      <c r="I39" s="54"/>
      <c r="J39" s="23"/>
    </row>
    <row r="40" spans="1:10" x14ac:dyDescent="0.2">
      <c r="A40" s="181" t="s">
        <v>468</v>
      </c>
      <c r="B40" s="182"/>
      <c r="C40" s="182"/>
      <c r="D40" s="183"/>
      <c r="E40" s="184" t="s">
        <v>472</v>
      </c>
      <c r="F40" s="185"/>
      <c r="G40" s="185"/>
      <c r="H40" s="185"/>
      <c r="I40" s="186"/>
      <c r="J40" s="36"/>
    </row>
    <row r="41" spans="1:10" ht="14.25" x14ac:dyDescent="0.2">
      <c r="A41" s="21"/>
      <c r="B41" s="83"/>
      <c r="C41" s="82"/>
      <c r="D41" s="84"/>
      <c r="E41" s="84"/>
      <c r="F41" s="84"/>
      <c r="G41" s="84"/>
      <c r="H41" s="84"/>
      <c r="I41" s="85"/>
      <c r="J41" s="23"/>
    </row>
    <row r="42" spans="1:10" x14ac:dyDescent="0.2">
      <c r="A42" s="181" t="s">
        <v>469</v>
      </c>
      <c r="B42" s="182"/>
      <c r="C42" s="182"/>
      <c r="D42" s="183"/>
      <c r="E42" s="184" t="s">
        <v>473</v>
      </c>
      <c r="F42" s="185"/>
      <c r="G42" s="185"/>
      <c r="H42" s="185"/>
      <c r="I42" s="186"/>
      <c r="J42" s="36">
        <v>2029839</v>
      </c>
    </row>
    <row r="43" spans="1:10" ht="14.25" x14ac:dyDescent="0.2">
      <c r="A43" s="27"/>
      <c r="B43" s="66"/>
      <c r="C43" s="187"/>
      <c r="D43" s="187"/>
      <c r="E43" s="120"/>
      <c r="F43" s="120"/>
      <c r="G43" s="187"/>
      <c r="H43" s="187"/>
      <c r="I43" s="187"/>
      <c r="J43" s="23"/>
    </row>
    <row r="44" spans="1:10" x14ac:dyDescent="0.2">
      <c r="A44" s="181" t="s">
        <v>523</v>
      </c>
      <c r="B44" s="182"/>
      <c r="C44" s="182"/>
      <c r="D44" s="183"/>
      <c r="E44" s="184" t="s">
        <v>473</v>
      </c>
      <c r="F44" s="185"/>
      <c r="G44" s="185"/>
      <c r="H44" s="185"/>
      <c r="I44" s="186"/>
      <c r="J44" s="36">
        <v>2567695</v>
      </c>
    </row>
    <row r="45" spans="1:10" ht="14.25" x14ac:dyDescent="0.2">
      <c r="A45" s="27"/>
      <c r="B45" s="66"/>
      <c r="C45" s="66"/>
      <c r="D45" s="51"/>
      <c r="E45" s="180"/>
      <c r="F45" s="180"/>
      <c r="G45" s="187"/>
      <c r="H45" s="187"/>
      <c r="I45" s="51"/>
      <c r="J45" s="23"/>
    </row>
    <row r="46" spans="1:10" x14ac:dyDescent="0.2">
      <c r="A46" s="181" t="s">
        <v>470</v>
      </c>
      <c r="B46" s="182"/>
      <c r="C46" s="182"/>
      <c r="D46" s="183"/>
      <c r="E46" s="184" t="s">
        <v>474</v>
      </c>
      <c r="F46" s="185"/>
      <c r="G46" s="185"/>
      <c r="H46" s="185"/>
      <c r="I46" s="186"/>
      <c r="J46" s="36"/>
    </row>
    <row r="47" spans="1:10" ht="14.25" x14ac:dyDescent="0.2">
      <c r="A47" s="27"/>
      <c r="B47" s="66"/>
      <c r="C47" s="66"/>
      <c r="D47" s="51"/>
      <c r="E47" s="120"/>
      <c r="F47" s="120"/>
      <c r="G47" s="187"/>
      <c r="H47" s="187"/>
      <c r="I47" s="51"/>
      <c r="J47" s="79" t="s">
        <v>335</v>
      </c>
    </row>
    <row r="48" spans="1:10" ht="14.25" x14ac:dyDescent="0.2">
      <c r="A48" s="27"/>
      <c r="B48" s="66"/>
      <c r="C48" s="66"/>
      <c r="D48" s="51"/>
      <c r="E48" s="120"/>
      <c r="F48" s="120"/>
      <c r="G48" s="187"/>
      <c r="H48" s="187"/>
      <c r="I48" s="51"/>
      <c r="J48" s="79" t="s">
        <v>336</v>
      </c>
    </row>
    <row r="49" spans="1:10" ht="14.45" customHeight="1" x14ac:dyDescent="0.2">
      <c r="A49" s="121" t="s">
        <v>313</v>
      </c>
      <c r="B49" s="122"/>
      <c r="C49" s="156" t="s">
        <v>336</v>
      </c>
      <c r="D49" s="157"/>
      <c r="E49" s="189" t="s">
        <v>337</v>
      </c>
      <c r="F49" s="190"/>
      <c r="G49" s="167"/>
      <c r="H49" s="168"/>
      <c r="I49" s="168"/>
      <c r="J49" s="169"/>
    </row>
    <row r="50" spans="1:10" ht="14.25" x14ac:dyDescent="0.2">
      <c r="A50" s="27"/>
      <c r="B50" s="66"/>
      <c r="C50" s="187"/>
      <c r="D50" s="187"/>
      <c r="E50" s="120"/>
      <c r="F50" s="120"/>
      <c r="G50" s="126" t="s">
        <v>338</v>
      </c>
      <c r="H50" s="126"/>
      <c r="I50" s="126"/>
      <c r="J50" s="28"/>
    </row>
    <row r="51" spans="1:10" ht="13.9" customHeight="1" x14ac:dyDescent="0.2">
      <c r="A51" s="121" t="s">
        <v>314</v>
      </c>
      <c r="B51" s="122"/>
      <c r="C51" s="167" t="s">
        <v>461</v>
      </c>
      <c r="D51" s="168"/>
      <c r="E51" s="168"/>
      <c r="F51" s="168"/>
      <c r="G51" s="168"/>
      <c r="H51" s="168"/>
      <c r="I51" s="168"/>
      <c r="J51" s="169"/>
    </row>
    <row r="52" spans="1:10" ht="14.25" x14ac:dyDescent="0.2">
      <c r="A52" s="21"/>
      <c r="B52" s="51"/>
      <c r="C52" s="128" t="s">
        <v>315</v>
      </c>
      <c r="D52" s="128"/>
      <c r="E52" s="128"/>
      <c r="F52" s="128"/>
      <c r="G52" s="128"/>
      <c r="H52" s="128"/>
      <c r="I52" s="128"/>
      <c r="J52" s="23"/>
    </row>
    <row r="53" spans="1:10" ht="14.25" x14ac:dyDescent="0.2">
      <c r="A53" s="121" t="s">
        <v>316</v>
      </c>
      <c r="B53" s="122"/>
      <c r="C53" s="129" t="s">
        <v>464</v>
      </c>
      <c r="D53" s="130"/>
      <c r="E53" s="131"/>
      <c r="F53" s="120"/>
      <c r="G53" s="120"/>
      <c r="H53" s="132"/>
      <c r="I53" s="132"/>
      <c r="J53" s="133"/>
    </row>
    <row r="54" spans="1:10" ht="14.25" x14ac:dyDescent="0.2">
      <c r="A54" s="21"/>
      <c r="B54" s="51"/>
      <c r="C54" s="66"/>
      <c r="D54" s="51"/>
      <c r="E54" s="120"/>
      <c r="F54" s="120"/>
      <c r="G54" s="120"/>
      <c r="H54" s="120"/>
      <c r="I54" s="51"/>
      <c r="J54" s="23"/>
    </row>
    <row r="55" spans="1:10" ht="14.45" customHeight="1" x14ac:dyDescent="0.2">
      <c r="A55" s="121" t="s">
        <v>308</v>
      </c>
      <c r="B55" s="122"/>
      <c r="C55" s="123" t="s">
        <v>462</v>
      </c>
      <c r="D55" s="124"/>
      <c r="E55" s="124"/>
      <c r="F55" s="124"/>
      <c r="G55" s="124"/>
      <c r="H55" s="124"/>
      <c r="I55" s="124"/>
      <c r="J55" s="125"/>
    </row>
    <row r="56" spans="1:10" ht="14.25" x14ac:dyDescent="0.2">
      <c r="A56" s="21"/>
      <c r="B56" s="51"/>
      <c r="C56" s="51"/>
      <c r="D56" s="51"/>
      <c r="E56" s="120"/>
      <c r="F56" s="120"/>
      <c r="G56" s="120"/>
      <c r="H56" s="120"/>
      <c r="I56" s="51"/>
      <c r="J56" s="23"/>
    </row>
    <row r="57" spans="1:10" ht="14.25" x14ac:dyDescent="0.2">
      <c r="A57" s="121" t="s">
        <v>339</v>
      </c>
      <c r="B57" s="122"/>
      <c r="C57" s="123" t="s">
        <v>524</v>
      </c>
      <c r="D57" s="124"/>
      <c r="E57" s="124"/>
      <c r="F57" s="124"/>
      <c r="G57" s="124"/>
      <c r="H57" s="124"/>
      <c r="I57" s="124"/>
      <c r="J57" s="125"/>
    </row>
    <row r="58" spans="1:10" ht="14.45" customHeight="1" x14ac:dyDescent="0.2">
      <c r="A58" s="21"/>
      <c r="B58" s="51"/>
      <c r="C58" s="126" t="s">
        <v>340</v>
      </c>
      <c r="D58" s="126"/>
      <c r="E58" s="126"/>
      <c r="F58" s="126"/>
      <c r="G58" s="51"/>
      <c r="H58" s="51"/>
      <c r="I58" s="51"/>
      <c r="J58" s="23"/>
    </row>
    <row r="59" spans="1:10" ht="14.25" x14ac:dyDescent="0.2">
      <c r="A59" s="121" t="s">
        <v>341</v>
      </c>
      <c r="B59" s="122"/>
      <c r="C59" s="123" t="s">
        <v>463</v>
      </c>
      <c r="D59" s="124"/>
      <c r="E59" s="124"/>
      <c r="F59" s="124"/>
      <c r="G59" s="124"/>
      <c r="H59" s="124"/>
      <c r="I59" s="124"/>
      <c r="J59" s="125"/>
    </row>
    <row r="60" spans="1:10" ht="14.45" customHeight="1" x14ac:dyDescent="0.2">
      <c r="A60" s="29"/>
      <c r="B60" s="30"/>
      <c r="C60" s="127" t="s">
        <v>342</v>
      </c>
      <c r="D60" s="127"/>
      <c r="E60" s="127"/>
      <c r="F60" s="127"/>
      <c r="G60" s="127"/>
      <c r="H60" s="30"/>
      <c r="I60" s="30"/>
      <c r="J60" s="31"/>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disablePrompts="1"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A2" sqref="A2:I2"/>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9" t="s">
        <v>1</v>
      </c>
      <c r="B1" s="200"/>
      <c r="C1" s="200"/>
      <c r="D1" s="200"/>
      <c r="E1" s="200"/>
      <c r="F1" s="200"/>
      <c r="G1" s="200"/>
      <c r="H1" s="200"/>
      <c r="I1" s="200"/>
    </row>
    <row r="2" spans="1:9" x14ac:dyDescent="0.2">
      <c r="A2" s="201" t="s">
        <v>534</v>
      </c>
      <c r="B2" s="202"/>
      <c r="C2" s="202"/>
      <c r="D2" s="202"/>
      <c r="E2" s="202"/>
      <c r="F2" s="202"/>
      <c r="G2" s="202"/>
      <c r="H2" s="202"/>
      <c r="I2" s="202"/>
    </row>
    <row r="3" spans="1:9" x14ac:dyDescent="0.2">
      <c r="A3" s="203" t="s">
        <v>279</v>
      </c>
      <c r="B3" s="204"/>
      <c r="C3" s="204"/>
      <c r="D3" s="204"/>
      <c r="E3" s="204"/>
      <c r="F3" s="204"/>
      <c r="G3" s="204"/>
      <c r="H3" s="204"/>
      <c r="I3" s="204"/>
    </row>
    <row r="4" spans="1:9" x14ac:dyDescent="0.2">
      <c r="A4" s="205" t="s">
        <v>457</v>
      </c>
      <c r="B4" s="206"/>
      <c r="C4" s="206"/>
      <c r="D4" s="206"/>
      <c r="E4" s="206"/>
      <c r="F4" s="206"/>
      <c r="G4" s="206"/>
      <c r="H4" s="206"/>
      <c r="I4" s="207"/>
    </row>
    <row r="5" spans="1:9" ht="34.5" thickBot="1" x14ac:dyDescent="0.25">
      <c r="A5" s="211" t="s">
        <v>2</v>
      </c>
      <c r="B5" s="212"/>
      <c r="C5" s="212"/>
      <c r="D5" s="212"/>
      <c r="E5" s="212"/>
      <c r="F5" s="213"/>
      <c r="G5" s="14" t="s">
        <v>104</v>
      </c>
      <c r="H5" s="33" t="s">
        <v>292</v>
      </c>
      <c r="I5" s="34" t="s">
        <v>297</v>
      </c>
    </row>
    <row r="6" spans="1:9" x14ac:dyDescent="0.2">
      <c r="A6" s="208">
        <v>1</v>
      </c>
      <c r="B6" s="209"/>
      <c r="C6" s="209"/>
      <c r="D6" s="209"/>
      <c r="E6" s="209"/>
      <c r="F6" s="210"/>
      <c r="G6" s="15">
        <v>2</v>
      </c>
      <c r="H6" s="16">
        <v>3</v>
      </c>
      <c r="I6" s="16">
        <v>4</v>
      </c>
    </row>
    <row r="7" spans="1:9" x14ac:dyDescent="0.2">
      <c r="A7" s="214"/>
      <c r="B7" s="214"/>
      <c r="C7" s="214"/>
      <c r="D7" s="214"/>
      <c r="E7" s="214"/>
      <c r="F7" s="214"/>
      <c r="G7" s="214"/>
      <c r="H7" s="214"/>
      <c r="I7" s="215"/>
    </row>
    <row r="8" spans="1:9" ht="12.75" customHeight="1" x14ac:dyDescent="0.2">
      <c r="A8" s="192" t="s">
        <v>4</v>
      </c>
      <c r="B8" s="192"/>
      <c r="C8" s="192"/>
      <c r="D8" s="192"/>
      <c r="E8" s="192"/>
      <c r="F8" s="192"/>
      <c r="G8" s="86">
        <v>1</v>
      </c>
      <c r="H8" s="87">
        <v>0</v>
      </c>
      <c r="I8" s="87">
        <v>0</v>
      </c>
    </row>
    <row r="9" spans="1:9" ht="12.75" customHeight="1" x14ac:dyDescent="0.2">
      <c r="A9" s="193" t="s">
        <v>5</v>
      </c>
      <c r="B9" s="193"/>
      <c r="C9" s="193"/>
      <c r="D9" s="193"/>
      <c r="E9" s="193"/>
      <c r="F9" s="193"/>
      <c r="G9" s="88">
        <v>2</v>
      </c>
      <c r="H9" s="89">
        <f>H10+H17+H27+H38+H43</f>
        <v>290559782</v>
      </c>
      <c r="I9" s="89">
        <f>I10+I17+I27+I38+I43</f>
        <v>335003276</v>
      </c>
    </row>
    <row r="10" spans="1:9" ht="12.75" customHeight="1" x14ac:dyDescent="0.2">
      <c r="A10" s="196" t="s">
        <v>6</v>
      </c>
      <c r="B10" s="196"/>
      <c r="C10" s="196"/>
      <c r="D10" s="196"/>
      <c r="E10" s="196"/>
      <c r="F10" s="196"/>
      <c r="G10" s="88">
        <v>3</v>
      </c>
      <c r="H10" s="89">
        <f>H11+H12+H13+H14+H15+H16</f>
        <v>67198544</v>
      </c>
      <c r="I10" s="89">
        <f>I11+I12+I13+I14+I15+I16</f>
        <v>77657513</v>
      </c>
    </row>
    <row r="11" spans="1:9" ht="12.75" customHeight="1" x14ac:dyDescent="0.2">
      <c r="A11" s="191" t="s">
        <v>7</v>
      </c>
      <c r="B11" s="191"/>
      <c r="C11" s="191"/>
      <c r="D11" s="191"/>
      <c r="E11" s="191"/>
      <c r="F11" s="191"/>
      <c r="G11" s="86">
        <v>4</v>
      </c>
      <c r="H11" s="105">
        <v>0</v>
      </c>
      <c r="I11" s="105">
        <v>0</v>
      </c>
    </row>
    <row r="12" spans="1:9" ht="23.45" customHeight="1" x14ac:dyDescent="0.2">
      <c r="A12" s="191" t="s">
        <v>8</v>
      </c>
      <c r="B12" s="191"/>
      <c r="C12" s="191"/>
      <c r="D12" s="191"/>
      <c r="E12" s="191"/>
      <c r="F12" s="191"/>
      <c r="G12" s="86">
        <v>5</v>
      </c>
      <c r="H12" s="105">
        <v>14126401</v>
      </c>
      <c r="I12" s="105">
        <v>18756979</v>
      </c>
    </row>
    <row r="13" spans="1:9" ht="12.75" customHeight="1" x14ac:dyDescent="0.2">
      <c r="A13" s="191" t="s">
        <v>9</v>
      </c>
      <c r="B13" s="191"/>
      <c r="C13" s="191"/>
      <c r="D13" s="191"/>
      <c r="E13" s="191"/>
      <c r="F13" s="191"/>
      <c r="G13" s="86">
        <v>6</v>
      </c>
      <c r="H13" s="105">
        <v>44440962</v>
      </c>
      <c r="I13" s="105">
        <v>44440962</v>
      </c>
    </row>
    <row r="14" spans="1:9" ht="12.75" customHeight="1" x14ac:dyDescent="0.2">
      <c r="A14" s="191" t="s">
        <v>10</v>
      </c>
      <c r="B14" s="191"/>
      <c r="C14" s="191"/>
      <c r="D14" s="191"/>
      <c r="E14" s="191"/>
      <c r="F14" s="191"/>
      <c r="G14" s="86">
        <v>7</v>
      </c>
      <c r="H14" s="105">
        <v>0</v>
      </c>
      <c r="I14" s="105">
        <v>0</v>
      </c>
    </row>
    <row r="15" spans="1:9" ht="12.75" customHeight="1" x14ac:dyDescent="0.2">
      <c r="A15" s="191" t="s">
        <v>11</v>
      </c>
      <c r="B15" s="191"/>
      <c r="C15" s="191"/>
      <c r="D15" s="191"/>
      <c r="E15" s="191"/>
      <c r="F15" s="191"/>
      <c r="G15" s="86">
        <v>8</v>
      </c>
      <c r="H15" s="105">
        <v>8631181</v>
      </c>
      <c r="I15" s="105">
        <v>14459572</v>
      </c>
    </row>
    <row r="16" spans="1:9" ht="12.75" customHeight="1" x14ac:dyDescent="0.2">
      <c r="A16" s="191" t="s">
        <v>12</v>
      </c>
      <c r="B16" s="191"/>
      <c r="C16" s="191"/>
      <c r="D16" s="191"/>
      <c r="E16" s="191"/>
      <c r="F16" s="191"/>
      <c r="G16" s="86">
        <v>9</v>
      </c>
      <c r="H16" s="87">
        <v>0</v>
      </c>
      <c r="I16" s="87">
        <v>0</v>
      </c>
    </row>
    <row r="17" spans="1:9" ht="12.75" customHeight="1" x14ac:dyDescent="0.2">
      <c r="A17" s="196" t="s">
        <v>13</v>
      </c>
      <c r="B17" s="196"/>
      <c r="C17" s="196"/>
      <c r="D17" s="196"/>
      <c r="E17" s="196"/>
      <c r="F17" s="196"/>
      <c r="G17" s="88">
        <v>10</v>
      </c>
      <c r="H17" s="89">
        <f>H18+H19+H20+H21+H22+H23+H24+H25+H26</f>
        <v>135933383</v>
      </c>
      <c r="I17" s="89">
        <f>I18+I19+I20+I21+I22+I23+I24+I25+I26</f>
        <v>193962374</v>
      </c>
    </row>
    <row r="18" spans="1:9" ht="12.75" customHeight="1" x14ac:dyDescent="0.2">
      <c r="A18" s="191" t="s">
        <v>14</v>
      </c>
      <c r="B18" s="191"/>
      <c r="C18" s="191"/>
      <c r="D18" s="191"/>
      <c r="E18" s="191"/>
      <c r="F18" s="191"/>
      <c r="G18" s="86">
        <v>11</v>
      </c>
      <c r="H18" s="105">
        <v>69421474</v>
      </c>
      <c r="I18" s="105">
        <v>109128828</v>
      </c>
    </row>
    <row r="19" spans="1:9" ht="12.75" customHeight="1" x14ac:dyDescent="0.2">
      <c r="A19" s="191" t="s">
        <v>15</v>
      </c>
      <c r="B19" s="191"/>
      <c r="C19" s="191"/>
      <c r="D19" s="191"/>
      <c r="E19" s="191"/>
      <c r="F19" s="191"/>
      <c r="G19" s="86">
        <v>12</v>
      </c>
      <c r="H19" s="105">
        <v>54388286</v>
      </c>
      <c r="I19" s="105">
        <v>40399745</v>
      </c>
    </row>
    <row r="20" spans="1:9" ht="12.75" customHeight="1" x14ac:dyDescent="0.2">
      <c r="A20" s="191" t="s">
        <v>16</v>
      </c>
      <c r="B20" s="191"/>
      <c r="C20" s="191"/>
      <c r="D20" s="191"/>
      <c r="E20" s="191"/>
      <c r="F20" s="191"/>
      <c r="G20" s="86">
        <v>13</v>
      </c>
      <c r="H20" s="105">
        <v>7147139</v>
      </c>
      <c r="I20" s="105">
        <v>27728425</v>
      </c>
    </row>
    <row r="21" spans="1:9" ht="12.75" customHeight="1" x14ac:dyDescent="0.2">
      <c r="A21" s="191" t="s">
        <v>17</v>
      </c>
      <c r="B21" s="191"/>
      <c r="C21" s="191"/>
      <c r="D21" s="191"/>
      <c r="E21" s="191"/>
      <c r="F21" s="191"/>
      <c r="G21" s="86">
        <v>14</v>
      </c>
      <c r="H21" s="105">
        <v>3922099</v>
      </c>
      <c r="I21" s="105">
        <v>6867743</v>
      </c>
    </row>
    <row r="22" spans="1:9" ht="12.75" customHeight="1" x14ac:dyDescent="0.2">
      <c r="A22" s="191" t="s">
        <v>18</v>
      </c>
      <c r="B22" s="191"/>
      <c r="C22" s="191"/>
      <c r="D22" s="191"/>
      <c r="E22" s="191"/>
      <c r="F22" s="191"/>
      <c r="G22" s="86">
        <v>15</v>
      </c>
      <c r="H22" s="105">
        <v>0</v>
      </c>
      <c r="I22" s="105">
        <v>1866139</v>
      </c>
    </row>
    <row r="23" spans="1:9" ht="12.75" customHeight="1" x14ac:dyDescent="0.2">
      <c r="A23" s="191" t="s">
        <v>19</v>
      </c>
      <c r="B23" s="191"/>
      <c r="C23" s="191"/>
      <c r="D23" s="191"/>
      <c r="E23" s="191"/>
      <c r="F23" s="191"/>
      <c r="G23" s="86">
        <v>16</v>
      </c>
      <c r="H23" s="105">
        <v>0</v>
      </c>
      <c r="I23" s="105">
        <v>111386</v>
      </c>
    </row>
    <row r="24" spans="1:9" ht="12.75" customHeight="1" x14ac:dyDescent="0.2">
      <c r="A24" s="191" t="s">
        <v>20</v>
      </c>
      <c r="B24" s="191"/>
      <c r="C24" s="191"/>
      <c r="D24" s="191"/>
      <c r="E24" s="191"/>
      <c r="F24" s="191"/>
      <c r="G24" s="86">
        <v>17</v>
      </c>
      <c r="H24" s="105">
        <v>376845</v>
      </c>
      <c r="I24" s="105">
        <v>7398284</v>
      </c>
    </row>
    <row r="25" spans="1:9" ht="12.75" customHeight="1" x14ac:dyDescent="0.2">
      <c r="A25" s="191" t="s">
        <v>21</v>
      </c>
      <c r="B25" s="191"/>
      <c r="C25" s="191"/>
      <c r="D25" s="191"/>
      <c r="E25" s="191"/>
      <c r="F25" s="191"/>
      <c r="G25" s="86">
        <v>18</v>
      </c>
      <c r="H25" s="105">
        <v>496432</v>
      </c>
      <c r="I25" s="105">
        <v>290336</v>
      </c>
    </row>
    <row r="26" spans="1:9" ht="12.75" customHeight="1" x14ac:dyDescent="0.2">
      <c r="A26" s="191" t="s">
        <v>22</v>
      </c>
      <c r="B26" s="191"/>
      <c r="C26" s="191"/>
      <c r="D26" s="191"/>
      <c r="E26" s="191"/>
      <c r="F26" s="191"/>
      <c r="G26" s="86">
        <v>19</v>
      </c>
      <c r="H26" s="105">
        <v>181108</v>
      </c>
      <c r="I26" s="105">
        <v>171488</v>
      </c>
    </row>
    <row r="27" spans="1:9" ht="12.75" customHeight="1" x14ac:dyDescent="0.2">
      <c r="A27" s="196" t="s">
        <v>23</v>
      </c>
      <c r="B27" s="196"/>
      <c r="C27" s="196"/>
      <c r="D27" s="196"/>
      <c r="E27" s="196"/>
      <c r="F27" s="196"/>
      <c r="G27" s="88">
        <v>20</v>
      </c>
      <c r="H27" s="89">
        <f>SUM(H28:H37)</f>
        <v>86854691</v>
      </c>
      <c r="I27" s="89">
        <f>SUM(I28:I37)</f>
        <v>62890822</v>
      </c>
    </row>
    <row r="28" spans="1:9" ht="12.75" customHeight="1" x14ac:dyDescent="0.2">
      <c r="A28" s="191" t="s">
        <v>24</v>
      </c>
      <c r="B28" s="191"/>
      <c r="C28" s="191"/>
      <c r="D28" s="191"/>
      <c r="E28" s="191"/>
      <c r="F28" s="191"/>
      <c r="G28" s="86">
        <v>21</v>
      </c>
      <c r="H28" s="87">
        <v>0</v>
      </c>
      <c r="I28" s="87">
        <v>0</v>
      </c>
    </row>
    <row r="29" spans="1:9" ht="12.75" customHeight="1" x14ac:dyDescent="0.2">
      <c r="A29" s="191" t="s">
        <v>25</v>
      </c>
      <c r="B29" s="191"/>
      <c r="C29" s="191"/>
      <c r="D29" s="191"/>
      <c r="E29" s="191"/>
      <c r="F29" s="191"/>
      <c r="G29" s="86">
        <v>22</v>
      </c>
      <c r="H29" s="87">
        <v>0</v>
      </c>
      <c r="I29" s="87">
        <v>0</v>
      </c>
    </row>
    <row r="30" spans="1:9" ht="12.75" customHeight="1" x14ac:dyDescent="0.2">
      <c r="A30" s="191" t="s">
        <v>26</v>
      </c>
      <c r="B30" s="191"/>
      <c r="C30" s="191"/>
      <c r="D30" s="191"/>
      <c r="E30" s="191"/>
      <c r="F30" s="191"/>
      <c r="G30" s="86">
        <v>23</v>
      </c>
      <c r="H30" s="87">
        <v>0</v>
      </c>
      <c r="I30" s="87">
        <v>0</v>
      </c>
    </row>
    <row r="31" spans="1:9" ht="24.6" customHeight="1" x14ac:dyDescent="0.2">
      <c r="A31" s="191" t="s">
        <v>27</v>
      </c>
      <c r="B31" s="191"/>
      <c r="C31" s="191"/>
      <c r="D31" s="191"/>
      <c r="E31" s="191"/>
      <c r="F31" s="191"/>
      <c r="G31" s="86">
        <v>24</v>
      </c>
      <c r="H31" s="105">
        <v>67790164</v>
      </c>
      <c r="I31" s="105">
        <v>44355034</v>
      </c>
    </row>
    <row r="32" spans="1:9" ht="24" customHeight="1" x14ac:dyDescent="0.2">
      <c r="A32" s="191" t="s">
        <v>28</v>
      </c>
      <c r="B32" s="191"/>
      <c r="C32" s="191"/>
      <c r="D32" s="191"/>
      <c r="E32" s="191"/>
      <c r="F32" s="191"/>
      <c r="G32" s="86">
        <v>25</v>
      </c>
      <c r="H32" s="105">
        <v>0</v>
      </c>
      <c r="I32" s="105">
        <v>0</v>
      </c>
    </row>
    <row r="33" spans="1:9" ht="26.45" customHeight="1" x14ac:dyDescent="0.2">
      <c r="A33" s="191" t="s">
        <v>29</v>
      </c>
      <c r="B33" s="191"/>
      <c r="C33" s="191"/>
      <c r="D33" s="191"/>
      <c r="E33" s="191"/>
      <c r="F33" s="191"/>
      <c r="G33" s="86">
        <v>26</v>
      </c>
      <c r="H33" s="105">
        <v>19064527</v>
      </c>
      <c r="I33" s="105">
        <v>18535788</v>
      </c>
    </row>
    <row r="34" spans="1:9" ht="12.75" customHeight="1" x14ac:dyDescent="0.2">
      <c r="A34" s="191" t="s">
        <v>30</v>
      </c>
      <c r="B34" s="191"/>
      <c r="C34" s="191"/>
      <c r="D34" s="191"/>
      <c r="E34" s="191"/>
      <c r="F34" s="191"/>
      <c r="G34" s="86">
        <v>27</v>
      </c>
      <c r="H34" s="87">
        <v>0</v>
      </c>
      <c r="I34" s="87">
        <v>0</v>
      </c>
    </row>
    <row r="35" spans="1:9" ht="12.75" customHeight="1" x14ac:dyDescent="0.2">
      <c r="A35" s="191" t="s">
        <v>31</v>
      </c>
      <c r="B35" s="191"/>
      <c r="C35" s="191"/>
      <c r="D35" s="191"/>
      <c r="E35" s="191"/>
      <c r="F35" s="191"/>
      <c r="G35" s="86">
        <v>28</v>
      </c>
      <c r="H35" s="87">
        <v>0</v>
      </c>
      <c r="I35" s="87">
        <v>0</v>
      </c>
    </row>
    <row r="36" spans="1:9" ht="12.75" customHeight="1" x14ac:dyDescent="0.2">
      <c r="A36" s="191" t="s">
        <v>32</v>
      </c>
      <c r="B36" s="191"/>
      <c r="C36" s="191"/>
      <c r="D36" s="191"/>
      <c r="E36" s="191"/>
      <c r="F36" s="191"/>
      <c r="G36" s="86">
        <v>29</v>
      </c>
      <c r="H36" s="87">
        <v>0</v>
      </c>
      <c r="I36" s="87">
        <v>0</v>
      </c>
    </row>
    <row r="37" spans="1:9" ht="12.75" customHeight="1" x14ac:dyDescent="0.2">
      <c r="A37" s="191" t="s">
        <v>33</v>
      </c>
      <c r="B37" s="191"/>
      <c r="C37" s="191"/>
      <c r="D37" s="191"/>
      <c r="E37" s="191"/>
      <c r="F37" s="191"/>
      <c r="G37" s="86">
        <v>30</v>
      </c>
      <c r="H37" s="87">
        <v>0</v>
      </c>
      <c r="I37" s="87">
        <v>0</v>
      </c>
    </row>
    <row r="38" spans="1:9" ht="12.75" customHeight="1" x14ac:dyDescent="0.2">
      <c r="A38" s="196" t="s">
        <v>34</v>
      </c>
      <c r="B38" s="196"/>
      <c r="C38" s="196"/>
      <c r="D38" s="196"/>
      <c r="E38" s="196"/>
      <c r="F38" s="196"/>
      <c r="G38" s="88">
        <v>31</v>
      </c>
      <c r="H38" s="89">
        <f>H39+H40+H41+H42</f>
        <v>304793</v>
      </c>
      <c r="I38" s="89">
        <f>I39+I40+I41+I42</f>
        <v>304990</v>
      </c>
    </row>
    <row r="39" spans="1:9" ht="12.75" customHeight="1" x14ac:dyDescent="0.2">
      <c r="A39" s="191" t="s">
        <v>35</v>
      </c>
      <c r="B39" s="191"/>
      <c r="C39" s="191"/>
      <c r="D39" s="191"/>
      <c r="E39" s="191"/>
      <c r="F39" s="191"/>
      <c r="G39" s="86">
        <v>32</v>
      </c>
      <c r="H39" s="87">
        <v>0</v>
      </c>
      <c r="I39" s="87">
        <v>0</v>
      </c>
    </row>
    <row r="40" spans="1:9" ht="12.75" customHeight="1" x14ac:dyDescent="0.2">
      <c r="A40" s="191" t="s">
        <v>36</v>
      </c>
      <c r="B40" s="191"/>
      <c r="C40" s="191"/>
      <c r="D40" s="191"/>
      <c r="E40" s="191"/>
      <c r="F40" s="191"/>
      <c r="G40" s="86">
        <v>33</v>
      </c>
      <c r="H40" s="87">
        <v>0</v>
      </c>
      <c r="I40" s="87">
        <v>0</v>
      </c>
    </row>
    <row r="41" spans="1:9" ht="12.75" customHeight="1" x14ac:dyDescent="0.2">
      <c r="A41" s="191" t="s">
        <v>37</v>
      </c>
      <c r="B41" s="191"/>
      <c r="C41" s="191"/>
      <c r="D41" s="191"/>
      <c r="E41" s="191"/>
      <c r="F41" s="191"/>
      <c r="G41" s="86">
        <v>34</v>
      </c>
      <c r="H41" s="105">
        <v>177468</v>
      </c>
      <c r="I41" s="105">
        <v>177758</v>
      </c>
    </row>
    <row r="42" spans="1:9" ht="12.75" customHeight="1" x14ac:dyDescent="0.2">
      <c r="A42" s="191" t="s">
        <v>38</v>
      </c>
      <c r="B42" s="191"/>
      <c r="C42" s="191"/>
      <c r="D42" s="191"/>
      <c r="E42" s="191"/>
      <c r="F42" s="191"/>
      <c r="G42" s="86">
        <v>35</v>
      </c>
      <c r="H42" s="105">
        <v>127325</v>
      </c>
      <c r="I42" s="105">
        <v>127232</v>
      </c>
    </row>
    <row r="43" spans="1:9" ht="12.75" customHeight="1" x14ac:dyDescent="0.2">
      <c r="A43" s="194" t="s">
        <v>39</v>
      </c>
      <c r="B43" s="194"/>
      <c r="C43" s="194"/>
      <c r="D43" s="194"/>
      <c r="E43" s="194"/>
      <c r="F43" s="194"/>
      <c r="G43" s="86">
        <v>36</v>
      </c>
      <c r="H43" s="105">
        <v>268371</v>
      </c>
      <c r="I43" s="105">
        <v>187577</v>
      </c>
    </row>
    <row r="44" spans="1:9" ht="12.75" customHeight="1" x14ac:dyDescent="0.2">
      <c r="A44" s="193" t="s">
        <v>40</v>
      </c>
      <c r="B44" s="193"/>
      <c r="C44" s="193"/>
      <c r="D44" s="193"/>
      <c r="E44" s="193"/>
      <c r="F44" s="193"/>
      <c r="G44" s="88">
        <v>37</v>
      </c>
      <c r="H44" s="89">
        <f>H45+H53+H60+H70</f>
        <v>617697978</v>
      </c>
      <c r="I44" s="89">
        <f>I45+I53+I60+I70</f>
        <v>767109638</v>
      </c>
    </row>
    <row r="45" spans="1:9" ht="12.75" customHeight="1" x14ac:dyDescent="0.2">
      <c r="A45" s="196" t="s">
        <v>41</v>
      </c>
      <c r="B45" s="196"/>
      <c r="C45" s="196"/>
      <c r="D45" s="196"/>
      <c r="E45" s="196"/>
      <c r="F45" s="196"/>
      <c r="G45" s="88">
        <v>38</v>
      </c>
      <c r="H45" s="89">
        <f>SUM(H46:H52)</f>
        <v>188437704</v>
      </c>
      <c r="I45" s="89">
        <f>SUM(I46:I52)</f>
        <v>293051791</v>
      </c>
    </row>
    <row r="46" spans="1:9" ht="12.75" customHeight="1" x14ac:dyDescent="0.2">
      <c r="A46" s="191" t="s">
        <v>42</v>
      </c>
      <c r="B46" s="191"/>
      <c r="C46" s="191"/>
      <c r="D46" s="191"/>
      <c r="E46" s="191"/>
      <c r="F46" s="191"/>
      <c r="G46" s="86">
        <v>39</v>
      </c>
      <c r="H46" s="105">
        <v>3775110</v>
      </c>
      <c r="I46" s="105">
        <v>3565917</v>
      </c>
    </row>
    <row r="47" spans="1:9" ht="12.75" customHeight="1" x14ac:dyDescent="0.2">
      <c r="A47" s="191" t="s">
        <v>43</v>
      </c>
      <c r="B47" s="191"/>
      <c r="C47" s="191"/>
      <c r="D47" s="191"/>
      <c r="E47" s="191"/>
      <c r="F47" s="191"/>
      <c r="G47" s="86">
        <v>40</v>
      </c>
      <c r="H47" s="105">
        <v>0</v>
      </c>
      <c r="I47" s="105">
        <v>4939078</v>
      </c>
    </row>
    <row r="48" spans="1:9" ht="12.75" customHeight="1" x14ac:dyDescent="0.2">
      <c r="A48" s="191" t="s">
        <v>44</v>
      </c>
      <c r="B48" s="191"/>
      <c r="C48" s="191"/>
      <c r="D48" s="191"/>
      <c r="E48" s="191"/>
      <c r="F48" s="191"/>
      <c r="G48" s="86">
        <v>41</v>
      </c>
      <c r="H48" s="105">
        <v>0</v>
      </c>
      <c r="I48" s="105">
        <v>2283299</v>
      </c>
    </row>
    <row r="49" spans="1:9" ht="12.75" customHeight="1" x14ac:dyDescent="0.2">
      <c r="A49" s="191" t="s">
        <v>45</v>
      </c>
      <c r="B49" s="191"/>
      <c r="C49" s="191"/>
      <c r="D49" s="191"/>
      <c r="E49" s="191"/>
      <c r="F49" s="191"/>
      <c r="G49" s="86">
        <v>42</v>
      </c>
      <c r="H49" s="105">
        <v>166166460</v>
      </c>
      <c r="I49" s="105">
        <v>268625492</v>
      </c>
    </row>
    <row r="50" spans="1:9" ht="12.75" customHeight="1" x14ac:dyDescent="0.2">
      <c r="A50" s="191" t="s">
        <v>46</v>
      </c>
      <c r="B50" s="191"/>
      <c r="C50" s="191"/>
      <c r="D50" s="191"/>
      <c r="E50" s="191"/>
      <c r="F50" s="191"/>
      <c r="G50" s="86">
        <v>43</v>
      </c>
      <c r="H50" s="105">
        <v>18496134</v>
      </c>
      <c r="I50" s="105">
        <v>13638005</v>
      </c>
    </row>
    <row r="51" spans="1:9" ht="12.75" customHeight="1" x14ac:dyDescent="0.2">
      <c r="A51" s="191" t="s">
        <v>47</v>
      </c>
      <c r="B51" s="191"/>
      <c r="C51" s="191"/>
      <c r="D51" s="191"/>
      <c r="E51" s="191"/>
      <c r="F51" s="191"/>
      <c r="G51" s="86">
        <v>44</v>
      </c>
      <c r="H51" s="87">
        <v>0</v>
      </c>
      <c r="I51" s="87">
        <v>0</v>
      </c>
    </row>
    <row r="52" spans="1:9" ht="12.75" customHeight="1" x14ac:dyDescent="0.2">
      <c r="A52" s="191" t="s">
        <v>48</v>
      </c>
      <c r="B52" s="191"/>
      <c r="C52" s="191"/>
      <c r="D52" s="191"/>
      <c r="E52" s="191"/>
      <c r="F52" s="191"/>
      <c r="G52" s="86">
        <v>45</v>
      </c>
      <c r="H52" s="87">
        <v>0</v>
      </c>
      <c r="I52" s="87">
        <v>0</v>
      </c>
    </row>
    <row r="53" spans="1:9" ht="12.75" customHeight="1" x14ac:dyDescent="0.2">
      <c r="A53" s="196" t="s">
        <v>49</v>
      </c>
      <c r="B53" s="196"/>
      <c r="C53" s="196"/>
      <c r="D53" s="196"/>
      <c r="E53" s="196"/>
      <c r="F53" s="196"/>
      <c r="G53" s="88">
        <v>46</v>
      </c>
      <c r="H53" s="89">
        <f>SUM(H54:H59)</f>
        <v>305109766</v>
      </c>
      <c r="I53" s="89">
        <f>SUM(I54:I59)</f>
        <v>369222887</v>
      </c>
    </row>
    <row r="54" spans="1:9" ht="12.75" customHeight="1" x14ac:dyDescent="0.2">
      <c r="A54" s="191" t="s">
        <v>50</v>
      </c>
      <c r="B54" s="191"/>
      <c r="C54" s="191"/>
      <c r="D54" s="191"/>
      <c r="E54" s="191"/>
      <c r="F54" s="191"/>
      <c r="G54" s="86">
        <v>47</v>
      </c>
      <c r="H54" s="87">
        <v>0</v>
      </c>
      <c r="I54" s="87">
        <v>0</v>
      </c>
    </row>
    <row r="55" spans="1:9" ht="12.75" customHeight="1" x14ac:dyDescent="0.2">
      <c r="A55" s="191" t="s">
        <v>51</v>
      </c>
      <c r="B55" s="191"/>
      <c r="C55" s="191"/>
      <c r="D55" s="191"/>
      <c r="E55" s="191"/>
      <c r="F55" s="191"/>
      <c r="G55" s="86">
        <v>48</v>
      </c>
      <c r="H55" s="87">
        <v>0</v>
      </c>
      <c r="I55" s="87">
        <v>0</v>
      </c>
    </row>
    <row r="56" spans="1:9" ht="12.75" customHeight="1" x14ac:dyDescent="0.2">
      <c r="A56" s="191" t="s">
        <v>52</v>
      </c>
      <c r="B56" s="191"/>
      <c r="C56" s="191"/>
      <c r="D56" s="191"/>
      <c r="E56" s="191"/>
      <c r="F56" s="191"/>
      <c r="G56" s="86">
        <v>49</v>
      </c>
      <c r="H56" s="105">
        <v>289466506</v>
      </c>
      <c r="I56" s="105">
        <v>327148086</v>
      </c>
    </row>
    <row r="57" spans="1:9" ht="12.75" customHeight="1" x14ac:dyDescent="0.2">
      <c r="A57" s="191" t="s">
        <v>53</v>
      </c>
      <c r="B57" s="191"/>
      <c r="C57" s="191"/>
      <c r="D57" s="191"/>
      <c r="E57" s="191"/>
      <c r="F57" s="191"/>
      <c r="G57" s="86">
        <v>50</v>
      </c>
      <c r="H57" s="105">
        <v>106095</v>
      </c>
      <c r="I57" s="105">
        <v>136531</v>
      </c>
    </row>
    <row r="58" spans="1:9" ht="12.75" customHeight="1" x14ac:dyDescent="0.2">
      <c r="A58" s="191" t="s">
        <v>54</v>
      </c>
      <c r="B58" s="191"/>
      <c r="C58" s="191"/>
      <c r="D58" s="191"/>
      <c r="E58" s="191"/>
      <c r="F58" s="191"/>
      <c r="G58" s="86">
        <v>51</v>
      </c>
      <c r="H58" s="105">
        <v>4167891</v>
      </c>
      <c r="I58" s="105">
        <v>11764746</v>
      </c>
    </row>
    <row r="59" spans="1:9" ht="12.75" customHeight="1" x14ac:dyDescent="0.2">
      <c r="A59" s="191" t="s">
        <v>55</v>
      </c>
      <c r="B59" s="191"/>
      <c r="C59" s="191"/>
      <c r="D59" s="191"/>
      <c r="E59" s="191"/>
      <c r="F59" s="191"/>
      <c r="G59" s="86">
        <v>52</v>
      </c>
      <c r="H59" s="105">
        <v>11369274</v>
      </c>
      <c r="I59" s="105">
        <v>30173524</v>
      </c>
    </row>
    <row r="60" spans="1:9" ht="12.75" customHeight="1" x14ac:dyDescent="0.2">
      <c r="A60" s="196" t="s">
        <v>56</v>
      </c>
      <c r="B60" s="196"/>
      <c r="C60" s="196"/>
      <c r="D60" s="196"/>
      <c r="E60" s="196"/>
      <c r="F60" s="196"/>
      <c r="G60" s="88">
        <v>53</v>
      </c>
      <c r="H60" s="89">
        <f>SUM(H61:H69)</f>
        <v>7770053</v>
      </c>
      <c r="I60" s="89">
        <f>SUM(I61:I69)</f>
        <v>7155213</v>
      </c>
    </row>
    <row r="61" spans="1:9" ht="12.75" customHeight="1" x14ac:dyDescent="0.2">
      <c r="A61" s="191" t="s">
        <v>24</v>
      </c>
      <c r="B61" s="191"/>
      <c r="C61" s="191"/>
      <c r="D61" s="191"/>
      <c r="E61" s="191"/>
      <c r="F61" s="191"/>
      <c r="G61" s="86">
        <v>54</v>
      </c>
      <c r="H61" s="87">
        <v>0</v>
      </c>
      <c r="I61" s="87">
        <v>0</v>
      </c>
    </row>
    <row r="62" spans="1:9" ht="12.75" customHeight="1" x14ac:dyDescent="0.2">
      <c r="A62" s="191" t="s">
        <v>25</v>
      </c>
      <c r="B62" s="191"/>
      <c r="C62" s="191"/>
      <c r="D62" s="191"/>
      <c r="E62" s="191"/>
      <c r="F62" s="191"/>
      <c r="G62" s="86">
        <v>55</v>
      </c>
      <c r="H62" s="87">
        <v>0</v>
      </c>
      <c r="I62" s="87">
        <v>0</v>
      </c>
    </row>
    <row r="63" spans="1:9" ht="12.75" customHeight="1" x14ac:dyDescent="0.2">
      <c r="A63" s="191" t="s">
        <v>26</v>
      </c>
      <c r="B63" s="191"/>
      <c r="C63" s="191"/>
      <c r="D63" s="191"/>
      <c r="E63" s="191"/>
      <c r="F63" s="191"/>
      <c r="G63" s="86">
        <v>56</v>
      </c>
      <c r="H63" s="87">
        <v>0</v>
      </c>
      <c r="I63" s="87">
        <v>0</v>
      </c>
    </row>
    <row r="64" spans="1:9" ht="23.45" customHeight="1" x14ac:dyDescent="0.2">
      <c r="A64" s="191" t="s">
        <v>57</v>
      </c>
      <c r="B64" s="191"/>
      <c r="C64" s="191"/>
      <c r="D64" s="191"/>
      <c r="E64" s="191"/>
      <c r="F64" s="191"/>
      <c r="G64" s="86">
        <v>57</v>
      </c>
      <c r="H64" s="87">
        <v>0</v>
      </c>
      <c r="I64" s="87">
        <v>0</v>
      </c>
    </row>
    <row r="65" spans="1:9" ht="21" customHeight="1" x14ac:dyDescent="0.2">
      <c r="A65" s="191" t="s">
        <v>28</v>
      </c>
      <c r="B65" s="191"/>
      <c r="C65" s="191"/>
      <c r="D65" s="191"/>
      <c r="E65" s="191"/>
      <c r="F65" s="191"/>
      <c r="G65" s="86">
        <v>58</v>
      </c>
      <c r="H65" s="87">
        <v>0</v>
      </c>
      <c r="I65" s="87">
        <v>0</v>
      </c>
    </row>
    <row r="66" spans="1:9" ht="22.9" customHeight="1" x14ac:dyDescent="0.2">
      <c r="A66" s="191" t="s">
        <v>29</v>
      </c>
      <c r="B66" s="191"/>
      <c r="C66" s="191"/>
      <c r="D66" s="191"/>
      <c r="E66" s="191"/>
      <c r="F66" s="191"/>
      <c r="G66" s="86">
        <v>59</v>
      </c>
      <c r="H66" s="87">
        <v>0</v>
      </c>
      <c r="I66" s="87">
        <v>0</v>
      </c>
    </row>
    <row r="67" spans="1:9" ht="12.75" customHeight="1" x14ac:dyDescent="0.2">
      <c r="A67" s="191" t="s">
        <v>30</v>
      </c>
      <c r="B67" s="191"/>
      <c r="C67" s="191"/>
      <c r="D67" s="191"/>
      <c r="E67" s="191"/>
      <c r="F67" s="191"/>
      <c r="G67" s="86">
        <v>60</v>
      </c>
      <c r="H67" s="87">
        <v>0</v>
      </c>
      <c r="I67" s="105">
        <v>144563</v>
      </c>
    </row>
    <row r="68" spans="1:9" ht="12.75" customHeight="1" x14ac:dyDescent="0.2">
      <c r="A68" s="191" t="s">
        <v>31</v>
      </c>
      <c r="B68" s="191"/>
      <c r="C68" s="191"/>
      <c r="D68" s="191"/>
      <c r="E68" s="191"/>
      <c r="F68" s="191"/>
      <c r="G68" s="86">
        <v>61</v>
      </c>
      <c r="H68" s="105">
        <v>7770053</v>
      </c>
      <c r="I68" s="105">
        <v>7002448</v>
      </c>
    </row>
    <row r="69" spans="1:9" ht="12.75" customHeight="1" x14ac:dyDescent="0.2">
      <c r="A69" s="191" t="s">
        <v>58</v>
      </c>
      <c r="B69" s="191"/>
      <c r="C69" s="191"/>
      <c r="D69" s="191"/>
      <c r="E69" s="191"/>
      <c r="F69" s="191"/>
      <c r="G69" s="86">
        <v>62</v>
      </c>
      <c r="H69" s="105">
        <v>0</v>
      </c>
      <c r="I69" s="105">
        <v>8202</v>
      </c>
    </row>
    <row r="70" spans="1:9" ht="12.75" customHeight="1" x14ac:dyDescent="0.2">
      <c r="A70" s="194" t="s">
        <v>59</v>
      </c>
      <c r="B70" s="194"/>
      <c r="C70" s="194"/>
      <c r="D70" s="194"/>
      <c r="E70" s="194"/>
      <c r="F70" s="194"/>
      <c r="G70" s="86">
        <v>63</v>
      </c>
      <c r="H70" s="105">
        <v>116380455</v>
      </c>
      <c r="I70" s="105">
        <v>97679747</v>
      </c>
    </row>
    <row r="71" spans="1:9" ht="12.75" customHeight="1" x14ac:dyDescent="0.2">
      <c r="A71" s="192" t="s">
        <v>60</v>
      </c>
      <c r="B71" s="192"/>
      <c r="C71" s="192"/>
      <c r="D71" s="192"/>
      <c r="E71" s="192"/>
      <c r="F71" s="192"/>
      <c r="G71" s="86">
        <v>64</v>
      </c>
      <c r="H71" s="105">
        <v>6603505</v>
      </c>
      <c r="I71" s="105">
        <v>7658088</v>
      </c>
    </row>
    <row r="72" spans="1:9" ht="12.75" customHeight="1" x14ac:dyDescent="0.2">
      <c r="A72" s="193" t="s">
        <v>61</v>
      </c>
      <c r="B72" s="193"/>
      <c r="C72" s="193"/>
      <c r="D72" s="193"/>
      <c r="E72" s="193"/>
      <c r="F72" s="193"/>
      <c r="G72" s="88">
        <v>65</v>
      </c>
      <c r="H72" s="89">
        <f>H8+H9+H44+H71</f>
        <v>914861265</v>
      </c>
      <c r="I72" s="89">
        <f>I8+I9+I44+I71</f>
        <v>1109771002</v>
      </c>
    </row>
    <row r="73" spans="1:9" ht="12.75" customHeight="1" x14ac:dyDescent="0.2">
      <c r="A73" s="192" t="s">
        <v>62</v>
      </c>
      <c r="B73" s="192"/>
      <c r="C73" s="192"/>
      <c r="D73" s="192"/>
      <c r="E73" s="192"/>
      <c r="F73" s="192"/>
      <c r="G73" s="86">
        <v>66</v>
      </c>
      <c r="H73" s="87">
        <v>0</v>
      </c>
      <c r="I73" s="87">
        <v>0</v>
      </c>
    </row>
    <row r="74" spans="1:9" x14ac:dyDescent="0.2">
      <c r="A74" s="197" t="s">
        <v>63</v>
      </c>
      <c r="B74" s="198"/>
      <c r="C74" s="198"/>
      <c r="D74" s="198"/>
      <c r="E74" s="198"/>
      <c r="F74" s="198"/>
      <c r="G74" s="198"/>
      <c r="H74" s="198"/>
      <c r="I74" s="198"/>
    </row>
    <row r="75" spans="1:9" ht="12.75" customHeight="1" x14ac:dyDescent="0.2">
      <c r="A75" s="193" t="s">
        <v>351</v>
      </c>
      <c r="B75" s="193"/>
      <c r="C75" s="193"/>
      <c r="D75" s="193"/>
      <c r="E75" s="193"/>
      <c r="F75" s="193"/>
      <c r="G75" s="88">
        <v>67</v>
      </c>
      <c r="H75" s="89">
        <f>H76+H77+H78+H84+H85+H91+H94+H97</f>
        <v>331460571</v>
      </c>
      <c r="I75" s="89">
        <f>I76+I77+I78+I84+I85+I91+I94+I97</f>
        <v>379442070</v>
      </c>
    </row>
    <row r="76" spans="1:9" ht="12.75" customHeight="1" x14ac:dyDescent="0.2">
      <c r="A76" s="194" t="s">
        <v>64</v>
      </c>
      <c r="B76" s="194"/>
      <c r="C76" s="194"/>
      <c r="D76" s="194"/>
      <c r="E76" s="194"/>
      <c r="F76" s="194"/>
      <c r="G76" s="86">
        <v>68</v>
      </c>
      <c r="H76" s="105">
        <v>97000000</v>
      </c>
      <c r="I76" s="105">
        <v>109197700</v>
      </c>
    </row>
    <row r="77" spans="1:9" ht="12.75" customHeight="1" x14ac:dyDescent="0.2">
      <c r="A77" s="194" t="s">
        <v>65</v>
      </c>
      <c r="B77" s="194"/>
      <c r="C77" s="194"/>
      <c r="D77" s="194"/>
      <c r="E77" s="194"/>
      <c r="F77" s="194"/>
      <c r="G77" s="86">
        <v>69</v>
      </c>
      <c r="H77" s="87">
        <v>0</v>
      </c>
      <c r="I77" s="87">
        <v>0</v>
      </c>
    </row>
    <row r="78" spans="1:9" ht="12.75" customHeight="1" x14ac:dyDescent="0.2">
      <c r="A78" s="196" t="s">
        <v>66</v>
      </c>
      <c r="B78" s="196"/>
      <c r="C78" s="196"/>
      <c r="D78" s="196"/>
      <c r="E78" s="196"/>
      <c r="F78" s="196"/>
      <c r="G78" s="88">
        <v>70</v>
      </c>
      <c r="H78" s="89">
        <f>SUM(H79:H83)</f>
        <v>6778723</v>
      </c>
      <c r="I78" s="89">
        <f>SUM(I79:I83)</f>
        <v>16725623</v>
      </c>
    </row>
    <row r="79" spans="1:9" ht="12.75" customHeight="1" x14ac:dyDescent="0.2">
      <c r="A79" s="191" t="s">
        <v>67</v>
      </c>
      <c r="B79" s="191"/>
      <c r="C79" s="191"/>
      <c r="D79" s="191"/>
      <c r="E79" s="191"/>
      <c r="F79" s="191"/>
      <c r="G79" s="86">
        <v>71</v>
      </c>
      <c r="H79" s="105">
        <v>6778723</v>
      </c>
      <c r="I79" s="105">
        <v>16725623</v>
      </c>
    </row>
    <row r="80" spans="1:9" ht="12.75" customHeight="1" x14ac:dyDescent="0.2">
      <c r="A80" s="191" t="s">
        <v>68</v>
      </c>
      <c r="B80" s="191"/>
      <c r="C80" s="191"/>
      <c r="D80" s="191"/>
      <c r="E80" s="191"/>
      <c r="F80" s="191"/>
      <c r="G80" s="86">
        <v>72</v>
      </c>
      <c r="H80" s="87">
        <v>0</v>
      </c>
      <c r="I80" s="87">
        <v>0</v>
      </c>
    </row>
    <row r="81" spans="1:9" ht="12.75" customHeight="1" x14ac:dyDescent="0.2">
      <c r="A81" s="191" t="s">
        <v>69</v>
      </c>
      <c r="B81" s="191"/>
      <c r="C81" s="191"/>
      <c r="D81" s="191"/>
      <c r="E81" s="191"/>
      <c r="F81" s="191"/>
      <c r="G81" s="86">
        <v>73</v>
      </c>
      <c r="H81" s="87">
        <v>0</v>
      </c>
      <c r="I81" s="87">
        <v>0</v>
      </c>
    </row>
    <row r="82" spans="1:9" ht="12.75" customHeight="1" x14ac:dyDescent="0.2">
      <c r="A82" s="191" t="s">
        <v>70</v>
      </c>
      <c r="B82" s="191"/>
      <c r="C82" s="191"/>
      <c r="D82" s="191"/>
      <c r="E82" s="191"/>
      <c r="F82" s="191"/>
      <c r="G82" s="86">
        <v>74</v>
      </c>
      <c r="H82" s="87">
        <v>0</v>
      </c>
      <c r="I82" s="87">
        <v>0</v>
      </c>
    </row>
    <row r="83" spans="1:9" ht="12.75" customHeight="1" x14ac:dyDescent="0.2">
      <c r="A83" s="191" t="s">
        <v>71</v>
      </c>
      <c r="B83" s="191"/>
      <c r="C83" s="191"/>
      <c r="D83" s="191"/>
      <c r="E83" s="191"/>
      <c r="F83" s="191"/>
      <c r="G83" s="86">
        <v>75</v>
      </c>
      <c r="H83" s="87">
        <v>0</v>
      </c>
      <c r="I83" s="87">
        <v>0</v>
      </c>
    </row>
    <row r="84" spans="1:9" ht="12.75" customHeight="1" x14ac:dyDescent="0.2">
      <c r="A84" s="194" t="s">
        <v>72</v>
      </c>
      <c r="B84" s="194"/>
      <c r="C84" s="194"/>
      <c r="D84" s="194"/>
      <c r="E84" s="194"/>
      <c r="F84" s="194"/>
      <c r="G84" s="86">
        <v>76</v>
      </c>
      <c r="H84" s="87">
        <v>0</v>
      </c>
      <c r="I84" s="87">
        <v>0</v>
      </c>
    </row>
    <row r="85" spans="1:9" ht="12.75" customHeight="1" x14ac:dyDescent="0.2">
      <c r="A85" s="195" t="s">
        <v>445</v>
      </c>
      <c r="B85" s="195"/>
      <c r="C85" s="195"/>
      <c r="D85" s="195"/>
      <c r="E85" s="195"/>
      <c r="F85" s="195"/>
      <c r="G85" s="88">
        <v>77</v>
      </c>
      <c r="H85" s="89">
        <f>H86+H87+H88+H89+H90</f>
        <v>-5359376</v>
      </c>
      <c r="I85" s="89">
        <f>I86+I87+I88+I89+I90</f>
        <v>-5570442</v>
      </c>
    </row>
    <row r="86" spans="1:9" ht="25.5" customHeight="1" x14ac:dyDescent="0.2">
      <c r="A86" s="191" t="s">
        <v>444</v>
      </c>
      <c r="B86" s="191"/>
      <c r="C86" s="191"/>
      <c r="D86" s="191"/>
      <c r="E86" s="191"/>
      <c r="F86" s="191"/>
      <c r="G86" s="86">
        <v>78</v>
      </c>
      <c r="H86" s="87">
        <v>0</v>
      </c>
      <c r="I86" s="87">
        <v>0</v>
      </c>
    </row>
    <row r="87" spans="1:9" ht="12.75" customHeight="1" x14ac:dyDescent="0.2">
      <c r="A87" s="191" t="s">
        <v>73</v>
      </c>
      <c r="B87" s="191"/>
      <c r="C87" s="191"/>
      <c r="D87" s="191"/>
      <c r="E87" s="191"/>
      <c r="F87" s="191"/>
      <c r="G87" s="86">
        <v>79</v>
      </c>
      <c r="H87" s="87">
        <v>0</v>
      </c>
      <c r="I87" s="87">
        <v>0</v>
      </c>
    </row>
    <row r="88" spans="1:9" ht="12.75" customHeight="1" x14ac:dyDescent="0.2">
      <c r="A88" s="191" t="s">
        <v>74</v>
      </c>
      <c r="B88" s="191"/>
      <c r="C88" s="191"/>
      <c r="D88" s="191"/>
      <c r="E88" s="191"/>
      <c r="F88" s="191"/>
      <c r="G88" s="86">
        <v>80</v>
      </c>
      <c r="H88" s="87">
        <v>0</v>
      </c>
      <c r="I88" s="87">
        <v>0</v>
      </c>
    </row>
    <row r="89" spans="1:9" ht="12.75" customHeight="1" x14ac:dyDescent="0.2">
      <c r="A89" s="191" t="s">
        <v>343</v>
      </c>
      <c r="B89" s="191"/>
      <c r="C89" s="191"/>
      <c r="D89" s="191"/>
      <c r="E89" s="191"/>
      <c r="F89" s="191"/>
      <c r="G89" s="86">
        <v>81</v>
      </c>
      <c r="H89" s="87">
        <v>0</v>
      </c>
      <c r="I89" s="87">
        <v>0</v>
      </c>
    </row>
    <row r="90" spans="1:9" ht="24" customHeight="1" x14ac:dyDescent="0.2">
      <c r="A90" s="191" t="s">
        <v>344</v>
      </c>
      <c r="B90" s="191"/>
      <c r="C90" s="191"/>
      <c r="D90" s="191"/>
      <c r="E90" s="191"/>
      <c r="F90" s="191"/>
      <c r="G90" s="86">
        <v>82</v>
      </c>
      <c r="H90" s="105">
        <v>-5359376</v>
      </c>
      <c r="I90" s="105">
        <v>-5570442</v>
      </c>
    </row>
    <row r="91" spans="1:9" ht="12.75" customHeight="1" x14ac:dyDescent="0.2">
      <c r="A91" s="196" t="s">
        <v>345</v>
      </c>
      <c r="B91" s="196"/>
      <c r="C91" s="196"/>
      <c r="D91" s="196"/>
      <c r="E91" s="196"/>
      <c r="F91" s="196"/>
      <c r="G91" s="88">
        <v>83</v>
      </c>
      <c r="H91" s="89">
        <f>H92-H93</f>
        <v>212366306</v>
      </c>
      <c r="I91" s="89">
        <f>I92-I93</f>
        <v>191958433</v>
      </c>
    </row>
    <row r="92" spans="1:9" ht="12.75" customHeight="1" x14ac:dyDescent="0.2">
      <c r="A92" s="191" t="s">
        <v>75</v>
      </c>
      <c r="B92" s="191"/>
      <c r="C92" s="191"/>
      <c r="D92" s="191"/>
      <c r="E92" s="191"/>
      <c r="F92" s="191"/>
      <c r="G92" s="86">
        <v>84</v>
      </c>
      <c r="H92" s="105">
        <v>212366306</v>
      </c>
      <c r="I92" s="105">
        <v>191958433</v>
      </c>
    </row>
    <row r="93" spans="1:9" ht="12.75" customHeight="1" x14ac:dyDescent="0.2">
      <c r="A93" s="191" t="s">
        <v>76</v>
      </c>
      <c r="B93" s="191"/>
      <c r="C93" s="191"/>
      <c r="D93" s="191"/>
      <c r="E93" s="191"/>
      <c r="F93" s="191"/>
      <c r="G93" s="86">
        <v>85</v>
      </c>
      <c r="H93" s="90">
        <v>0</v>
      </c>
      <c r="I93" s="90">
        <v>0</v>
      </c>
    </row>
    <row r="94" spans="1:9" ht="12.75" customHeight="1" x14ac:dyDescent="0.2">
      <c r="A94" s="196" t="s">
        <v>346</v>
      </c>
      <c r="B94" s="196"/>
      <c r="C94" s="196"/>
      <c r="D94" s="196"/>
      <c r="E94" s="196"/>
      <c r="F94" s="196"/>
      <c r="G94" s="88">
        <v>86</v>
      </c>
      <c r="H94" s="89">
        <f>H95-H96</f>
        <v>21048787</v>
      </c>
      <c r="I94" s="89">
        <f>I95-I96</f>
        <v>46245739</v>
      </c>
    </row>
    <row r="95" spans="1:9" ht="12.75" customHeight="1" x14ac:dyDescent="0.2">
      <c r="A95" s="191" t="s">
        <v>77</v>
      </c>
      <c r="B95" s="191"/>
      <c r="C95" s="191"/>
      <c r="D95" s="191"/>
      <c r="E95" s="191"/>
      <c r="F95" s="191"/>
      <c r="G95" s="86">
        <v>87</v>
      </c>
      <c r="H95" s="105">
        <v>21048787</v>
      </c>
      <c r="I95" s="106">
        <v>46245739</v>
      </c>
    </row>
    <row r="96" spans="1:9" ht="12.75" customHeight="1" x14ac:dyDescent="0.2">
      <c r="A96" s="191" t="s">
        <v>78</v>
      </c>
      <c r="B96" s="191"/>
      <c r="C96" s="191"/>
      <c r="D96" s="191"/>
      <c r="E96" s="191"/>
      <c r="F96" s="191"/>
      <c r="G96" s="86">
        <v>88</v>
      </c>
      <c r="H96" s="105">
        <v>0</v>
      </c>
      <c r="I96" s="105">
        <v>0</v>
      </c>
    </row>
    <row r="97" spans="1:9" ht="12.75" customHeight="1" x14ac:dyDescent="0.2">
      <c r="A97" s="194" t="s">
        <v>79</v>
      </c>
      <c r="B97" s="194"/>
      <c r="C97" s="194"/>
      <c r="D97" s="194"/>
      <c r="E97" s="194"/>
      <c r="F97" s="194"/>
      <c r="G97" s="86">
        <v>89</v>
      </c>
      <c r="H97" s="105">
        <v>-373869</v>
      </c>
      <c r="I97" s="105">
        <v>20885017</v>
      </c>
    </row>
    <row r="98" spans="1:9" ht="12.75" customHeight="1" x14ac:dyDescent="0.2">
      <c r="A98" s="193" t="s">
        <v>347</v>
      </c>
      <c r="B98" s="193"/>
      <c r="C98" s="193"/>
      <c r="D98" s="193"/>
      <c r="E98" s="193"/>
      <c r="F98" s="193"/>
      <c r="G98" s="88">
        <v>90</v>
      </c>
      <c r="H98" s="89">
        <f>SUM(H99:H104)</f>
        <v>3742223</v>
      </c>
      <c r="I98" s="89">
        <f>SUM(I99:I104)</f>
        <v>4456075</v>
      </c>
    </row>
    <row r="99" spans="1:9" ht="12.75" customHeight="1" x14ac:dyDescent="0.2">
      <c r="A99" s="191" t="s">
        <v>80</v>
      </c>
      <c r="B99" s="191"/>
      <c r="C99" s="191"/>
      <c r="D99" s="191"/>
      <c r="E99" s="191"/>
      <c r="F99" s="191"/>
      <c r="G99" s="86">
        <v>91</v>
      </c>
      <c r="H99" s="90">
        <v>0</v>
      </c>
      <c r="I99" s="90">
        <v>0</v>
      </c>
    </row>
    <row r="100" spans="1:9" ht="12.75" customHeight="1" x14ac:dyDescent="0.2">
      <c r="A100" s="191" t="s">
        <v>81</v>
      </c>
      <c r="B100" s="191"/>
      <c r="C100" s="191"/>
      <c r="D100" s="191"/>
      <c r="E100" s="191"/>
      <c r="F100" s="191"/>
      <c r="G100" s="86">
        <v>92</v>
      </c>
      <c r="H100" s="90">
        <v>0</v>
      </c>
      <c r="I100" s="90">
        <v>0</v>
      </c>
    </row>
    <row r="101" spans="1:9" ht="12.75" customHeight="1" x14ac:dyDescent="0.2">
      <c r="A101" s="191" t="s">
        <v>82</v>
      </c>
      <c r="B101" s="191"/>
      <c r="C101" s="191"/>
      <c r="D101" s="191"/>
      <c r="E101" s="191"/>
      <c r="F101" s="191"/>
      <c r="G101" s="86">
        <v>93</v>
      </c>
      <c r="H101" s="90">
        <v>0</v>
      </c>
      <c r="I101" s="90">
        <v>0</v>
      </c>
    </row>
    <row r="102" spans="1:9" ht="12.75" customHeight="1" x14ac:dyDescent="0.2">
      <c r="A102" s="191" t="s">
        <v>83</v>
      </c>
      <c r="B102" s="191"/>
      <c r="C102" s="191"/>
      <c r="D102" s="191"/>
      <c r="E102" s="191"/>
      <c r="F102" s="191"/>
      <c r="G102" s="86">
        <v>94</v>
      </c>
      <c r="H102" s="90">
        <v>0</v>
      </c>
      <c r="I102" s="90">
        <v>0</v>
      </c>
    </row>
    <row r="103" spans="1:9" ht="12.75" customHeight="1" x14ac:dyDescent="0.2">
      <c r="A103" s="191" t="s">
        <v>84</v>
      </c>
      <c r="B103" s="191"/>
      <c r="C103" s="191"/>
      <c r="D103" s="191"/>
      <c r="E103" s="191"/>
      <c r="F103" s="191"/>
      <c r="G103" s="86">
        <v>95</v>
      </c>
      <c r="H103" s="105">
        <v>2809709</v>
      </c>
      <c r="I103" s="105">
        <v>3368597</v>
      </c>
    </row>
    <row r="104" spans="1:9" ht="12.75" customHeight="1" x14ac:dyDescent="0.2">
      <c r="A104" s="191" t="s">
        <v>85</v>
      </c>
      <c r="B104" s="191"/>
      <c r="C104" s="191"/>
      <c r="D104" s="191"/>
      <c r="E104" s="191"/>
      <c r="F104" s="191"/>
      <c r="G104" s="86">
        <v>96</v>
      </c>
      <c r="H104" s="105">
        <v>932514</v>
      </c>
      <c r="I104" s="105">
        <v>1087478</v>
      </c>
    </row>
    <row r="105" spans="1:9" ht="12.75" customHeight="1" x14ac:dyDescent="0.2">
      <c r="A105" s="193" t="s">
        <v>348</v>
      </c>
      <c r="B105" s="193"/>
      <c r="C105" s="193"/>
      <c r="D105" s="193"/>
      <c r="E105" s="193"/>
      <c r="F105" s="193"/>
      <c r="G105" s="88">
        <v>97</v>
      </c>
      <c r="H105" s="89">
        <f>SUM(H106:H116)</f>
        <v>117488919</v>
      </c>
      <c r="I105" s="89">
        <f>SUM(I106:I116)</f>
        <v>217924615</v>
      </c>
    </row>
    <row r="106" spans="1:9" ht="12.75" customHeight="1" x14ac:dyDescent="0.2">
      <c r="A106" s="191" t="s">
        <v>86</v>
      </c>
      <c r="B106" s="191"/>
      <c r="C106" s="191"/>
      <c r="D106" s="191"/>
      <c r="E106" s="191"/>
      <c r="F106" s="191"/>
      <c r="G106" s="86">
        <v>98</v>
      </c>
      <c r="H106" s="90">
        <v>0</v>
      </c>
      <c r="I106" s="90">
        <v>0</v>
      </c>
    </row>
    <row r="107" spans="1:9" ht="12.75" customHeight="1" x14ac:dyDescent="0.2">
      <c r="A107" s="191" t="s">
        <v>87</v>
      </c>
      <c r="B107" s="191"/>
      <c r="C107" s="191"/>
      <c r="D107" s="191"/>
      <c r="E107" s="191"/>
      <c r="F107" s="191"/>
      <c r="G107" s="86">
        <v>99</v>
      </c>
      <c r="H107" s="90">
        <v>0</v>
      </c>
      <c r="I107" s="90">
        <v>0</v>
      </c>
    </row>
    <row r="108" spans="1:9" ht="12.75" customHeight="1" x14ac:dyDescent="0.2">
      <c r="A108" s="191" t="s">
        <v>88</v>
      </c>
      <c r="B108" s="191"/>
      <c r="C108" s="191"/>
      <c r="D108" s="191"/>
      <c r="E108" s="191"/>
      <c r="F108" s="191"/>
      <c r="G108" s="86">
        <v>100</v>
      </c>
      <c r="H108" s="90">
        <v>0</v>
      </c>
      <c r="I108" s="90">
        <v>0</v>
      </c>
    </row>
    <row r="109" spans="1:9" ht="22.15" customHeight="1" x14ac:dyDescent="0.2">
      <c r="A109" s="191" t="s">
        <v>89</v>
      </c>
      <c r="B109" s="191"/>
      <c r="C109" s="191"/>
      <c r="D109" s="191"/>
      <c r="E109" s="191"/>
      <c r="F109" s="191"/>
      <c r="G109" s="86">
        <v>101</v>
      </c>
      <c r="H109" s="90">
        <v>0</v>
      </c>
      <c r="I109" s="90">
        <v>0</v>
      </c>
    </row>
    <row r="110" spans="1:9" ht="12.75" customHeight="1" x14ac:dyDescent="0.2">
      <c r="A110" s="191" t="s">
        <v>90</v>
      </c>
      <c r="B110" s="191"/>
      <c r="C110" s="191"/>
      <c r="D110" s="191"/>
      <c r="E110" s="191"/>
      <c r="F110" s="191"/>
      <c r="G110" s="86">
        <v>102</v>
      </c>
      <c r="H110" s="90">
        <v>0</v>
      </c>
      <c r="I110" s="90">
        <v>0</v>
      </c>
    </row>
    <row r="111" spans="1:9" ht="12.75" customHeight="1" x14ac:dyDescent="0.2">
      <c r="A111" s="191" t="s">
        <v>91</v>
      </c>
      <c r="B111" s="191"/>
      <c r="C111" s="191"/>
      <c r="D111" s="191"/>
      <c r="E111" s="191"/>
      <c r="F111" s="191"/>
      <c r="G111" s="86">
        <v>103</v>
      </c>
      <c r="H111" s="105">
        <v>116449160</v>
      </c>
      <c r="I111" s="105">
        <v>36805319</v>
      </c>
    </row>
    <row r="112" spans="1:9" ht="12.75" customHeight="1" x14ac:dyDescent="0.2">
      <c r="A112" s="191" t="s">
        <v>92</v>
      </c>
      <c r="B112" s="191"/>
      <c r="C112" s="191"/>
      <c r="D112" s="191"/>
      <c r="E112" s="191"/>
      <c r="F112" s="191"/>
      <c r="G112" s="86">
        <v>104</v>
      </c>
      <c r="H112" s="105">
        <v>0</v>
      </c>
      <c r="I112" s="105">
        <v>0</v>
      </c>
    </row>
    <row r="113" spans="1:9" ht="12.75" customHeight="1" x14ac:dyDescent="0.2">
      <c r="A113" s="191" t="s">
        <v>93</v>
      </c>
      <c r="B113" s="191"/>
      <c r="C113" s="191"/>
      <c r="D113" s="191"/>
      <c r="E113" s="191"/>
      <c r="F113" s="191"/>
      <c r="G113" s="86">
        <v>105</v>
      </c>
      <c r="H113" s="105">
        <v>0</v>
      </c>
      <c r="I113" s="105">
        <v>979997</v>
      </c>
    </row>
    <row r="114" spans="1:9" ht="12.75" customHeight="1" x14ac:dyDescent="0.2">
      <c r="A114" s="191" t="s">
        <v>94</v>
      </c>
      <c r="B114" s="191"/>
      <c r="C114" s="191"/>
      <c r="D114" s="191"/>
      <c r="E114" s="191"/>
      <c r="F114" s="191"/>
      <c r="G114" s="86">
        <v>106</v>
      </c>
      <c r="H114" s="105">
        <v>0</v>
      </c>
      <c r="I114" s="105">
        <v>180000000</v>
      </c>
    </row>
    <row r="115" spans="1:9" ht="12.75" customHeight="1" x14ac:dyDescent="0.2">
      <c r="A115" s="191" t="s">
        <v>95</v>
      </c>
      <c r="B115" s="191"/>
      <c r="C115" s="191"/>
      <c r="D115" s="191"/>
      <c r="E115" s="191"/>
      <c r="F115" s="191"/>
      <c r="G115" s="86">
        <v>107</v>
      </c>
      <c r="H115" s="105">
        <v>1039003</v>
      </c>
      <c r="I115" s="105">
        <v>0</v>
      </c>
    </row>
    <row r="116" spans="1:9" ht="12.75" customHeight="1" x14ac:dyDescent="0.2">
      <c r="A116" s="191" t="s">
        <v>96</v>
      </c>
      <c r="B116" s="191"/>
      <c r="C116" s="191"/>
      <c r="D116" s="191"/>
      <c r="E116" s="191"/>
      <c r="F116" s="191"/>
      <c r="G116" s="86">
        <v>108</v>
      </c>
      <c r="H116" s="105">
        <v>756</v>
      </c>
      <c r="I116" s="105">
        <v>139299</v>
      </c>
    </row>
    <row r="117" spans="1:9" ht="12.75" customHeight="1" x14ac:dyDescent="0.2">
      <c r="A117" s="193" t="s">
        <v>349</v>
      </c>
      <c r="B117" s="193"/>
      <c r="C117" s="193"/>
      <c r="D117" s="193"/>
      <c r="E117" s="193"/>
      <c r="F117" s="193"/>
      <c r="G117" s="88">
        <v>109</v>
      </c>
      <c r="H117" s="89">
        <f>SUM(H118:H131)</f>
        <v>457420821</v>
      </c>
      <c r="I117" s="89">
        <f>SUM(I118:I131)</f>
        <v>500084541</v>
      </c>
    </row>
    <row r="118" spans="1:9" ht="12.75" customHeight="1" x14ac:dyDescent="0.2">
      <c r="A118" s="191" t="s">
        <v>86</v>
      </c>
      <c r="B118" s="191"/>
      <c r="C118" s="191"/>
      <c r="D118" s="191"/>
      <c r="E118" s="191"/>
      <c r="F118" s="191"/>
      <c r="G118" s="86">
        <v>110</v>
      </c>
      <c r="H118" s="90">
        <v>0</v>
      </c>
      <c r="I118" s="90">
        <v>0</v>
      </c>
    </row>
    <row r="119" spans="1:9" ht="12.75" customHeight="1" x14ac:dyDescent="0.2">
      <c r="A119" s="191" t="s">
        <v>87</v>
      </c>
      <c r="B119" s="191"/>
      <c r="C119" s="191"/>
      <c r="D119" s="191"/>
      <c r="E119" s="191"/>
      <c r="F119" s="191"/>
      <c r="G119" s="86">
        <v>111</v>
      </c>
      <c r="H119" s="90">
        <v>0</v>
      </c>
      <c r="I119" s="90">
        <v>0</v>
      </c>
    </row>
    <row r="120" spans="1:9" ht="12.75" customHeight="1" x14ac:dyDescent="0.2">
      <c r="A120" s="191" t="s">
        <v>88</v>
      </c>
      <c r="B120" s="191"/>
      <c r="C120" s="191"/>
      <c r="D120" s="191"/>
      <c r="E120" s="191"/>
      <c r="F120" s="191"/>
      <c r="G120" s="86">
        <v>112</v>
      </c>
      <c r="H120" s="90">
        <v>0</v>
      </c>
      <c r="I120" s="90">
        <v>0</v>
      </c>
    </row>
    <row r="121" spans="1:9" ht="25.9" customHeight="1" x14ac:dyDescent="0.2">
      <c r="A121" s="191" t="s">
        <v>89</v>
      </c>
      <c r="B121" s="191"/>
      <c r="C121" s="191"/>
      <c r="D121" s="191"/>
      <c r="E121" s="191"/>
      <c r="F121" s="191"/>
      <c r="G121" s="86">
        <v>113</v>
      </c>
      <c r="H121" s="90">
        <v>0</v>
      </c>
      <c r="I121" s="90">
        <v>0</v>
      </c>
    </row>
    <row r="122" spans="1:9" ht="12.75" customHeight="1" x14ac:dyDescent="0.2">
      <c r="A122" s="191" t="s">
        <v>90</v>
      </c>
      <c r="B122" s="191"/>
      <c r="C122" s="191"/>
      <c r="D122" s="191"/>
      <c r="E122" s="191"/>
      <c r="F122" s="191"/>
      <c r="G122" s="86">
        <v>114</v>
      </c>
      <c r="H122" s="90">
        <v>0</v>
      </c>
      <c r="I122" s="90">
        <v>0</v>
      </c>
    </row>
    <row r="123" spans="1:9" ht="12.75" customHeight="1" x14ac:dyDescent="0.2">
      <c r="A123" s="191" t="s">
        <v>91</v>
      </c>
      <c r="B123" s="191"/>
      <c r="C123" s="191"/>
      <c r="D123" s="191"/>
      <c r="E123" s="191"/>
      <c r="F123" s="191"/>
      <c r="G123" s="86">
        <v>115</v>
      </c>
      <c r="H123" s="105">
        <v>73626967</v>
      </c>
      <c r="I123" s="105">
        <v>39947404</v>
      </c>
    </row>
    <row r="124" spans="1:9" ht="12.75" customHeight="1" x14ac:dyDescent="0.2">
      <c r="A124" s="191" t="s">
        <v>92</v>
      </c>
      <c r="B124" s="191"/>
      <c r="C124" s="191"/>
      <c r="D124" s="191"/>
      <c r="E124" s="191"/>
      <c r="F124" s="191"/>
      <c r="G124" s="86">
        <v>116</v>
      </c>
      <c r="H124" s="105">
        <v>5898051</v>
      </c>
      <c r="I124" s="105">
        <v>10496919</v>
      </c>
    </row>
    <row r="125" spans="1:9" ht="12.75" customHeight="1" x14ac:dyDescent="0.2">
      <c r="A125" s="191" t="s">
        <v>93</v>
      </c>
      <c r="B125" s="191"/>
      <c r="C125" s="191"/>
      <c r="D125" s="191"/>
      <c r="E125" s="191"/>
      <c r="F125" s="191"/>
      <c r="G125" s="86">
        <v>117</v>
      </c>
      <c r="H125" s="105">
        <v>329487846</v>
      </c>
      <c r="I125" s="105">
        <v>366365741</v>
      </c>
    </row>
    <row r="126" spans="1:9" x14ac:dyDescent="0.2">
      <c r="A126" s="191" t="s">
        <v>94</v>
      </c>
      <c r="B126" s="191"/>
      <c r="C126" s="191"/>
      <c r="D126" s="191"/>
      <c r="E126" s="191"/>
      <c r="F126" s="191"/>
      <c r="G126" s="86">
        <v>118</v>
      </c>
      <c r="H126" s="105">
        <v>0</v>
      </c>
      <c r="I126" s="105">
        <v>20000000</v>
      </c>
    </row>
    <row r="127" spans="1:9" x14ac:dyDescent="0.2">
      <c r="A127" s="191" t="s">
        <v>97</v>
      </c>
      <c r="B127" s="191"/>
      <c r="C127" s="191"/>
      <c r="D127" s="191"/>
      <c r="E127" s="191"/>
      <c r="F127" s="191"/>
      <c r="G127" s="86">
        <v>119</v>
      </c>
      <c r="H127" s="105">
        <v>5260950</v>
      </c>
      <c r="I127" s="105">
        <v>6168786</v>
      </c>
    </row>
    <row r="128" spans="1:9" x14ac:dyDescent="0.2">
      <c r="A128" s="191" t="s">
        <v>98</v>
      </c>
      <c r="B128" s="191"/>
      <c r="C128" s="191"/>
      <c r="D128" s="191"/>
      <c r="E128" s="191"/>
      <c r="F128" s="191"/>
      <c r="G128" s="86">
        <v>120</v>
      </c>
      <c r="H128" s="105">
        <v>37091982</v>
      </c>
      <c r="I128" s="105">
        <v>32292063</v>
      </c>
    </row>
    <row r="129" spans="1:9" x14ac:dyDescent="0.2">
      <c r="A129" s="191" t="s">
        <v>99</v>
      </c>
      <c r="B129" s="191"/>
      <c r="C129" s="191"/>
      <c r="D129" s="191"/>
      <c r="E129" s="191"/>
      <c r="F129" s="191"/>
      <c r="G129" s="86">
        <v>121</v>
      </c>
      <c r="H129" s="105">
        <v>0</v>
      </c>
      <c r="I129" s="105">
        <v>0</v>
      </c>
    </row>
    <row r="130" spans="1:9" x14ac:dyDescent="0.2">
      <c r="A130" s="191" t="s">
        <v>100</v>
      </c>
      <c r="B130" s="191"/>
      <c r="C130" s="191"/>
      <c r="D130" s="191"/>
      <c r="E130" s="191"/>
      <c r="F130" s="191"/>
      <c r="G130" s="86">
        <v>122</v>
      </c>
      <c r="H130" s="105">
        <v>0</v>
      </c>
      <c r="I130" s="105">
        <v>0</v>
      </c>
    </row>
    <row r="131" spans="1:9" x14ac:dyDescent="0.2">
      <c r="A131" s="191" t="s">
        <v>101</v>
      </c>
      <c r="B131" s="191"/>
      <c r="C131" s="191"/>
      <c r="D131" s="191"/>
      <c r="E131" s="191"/>
      <c r="F131" s="191"/>
      <c r="G131" s="86">
        <v>123</v>
      </c>
      <c r="H131" s="105">
        <v>6055025</v>
      </c>
      <c r="I131" s="105">
        <v>24813628</v>
      </c>
    </row>
    <row r="132" spans="1:9" ht="22.15" customHeight="1" x14ac:dyDescent="0.2">
      <c r="A132" s="192" t="s">
        <v>102</v>
      </c>
      <c r="B132" s="192"/>
      <c r="C132" s="192"/>
      <c r="D132" s="192"/>
      <c r="E132" s="192"/>
      <c r="F132" s="192"/>
      <c r="G132" s="86">
        <v>124</v>
      </c>
      <c r="H132" s="105">
        <v>4748731</v>
      </c>
      <c r="I132" s="105">
        <v>7863701</v>
      </c>
    </row>
    <row r="133" spans="1:9" x14ac:dyDescent="0.2">
      <c r="A133" s="193" t="s">
        <v>350</v>
      </c>
      <c r="B133" s="193"/>
      <c r="C133" s="193"/>
      <c r="D133" s="193"/>
      <c r="E133" s="193"/>
      <c r="F133" s="193"/>
      <c r="G133" s="88">
        <v>125</v>
      </c>
      <c r="H133" s="89">
        <f>H75+H98+H105+H117+H132</f>
        <v>914861265</v>
      </c>
      <c r="I133" s="89">
        <f>I75+I98+I105+I117+I132</f>
        <v>1109771002</v>
      </c>
    </row>
    <row r="134" spans="1:9" x14ac:dyDescent="0.2">
      <c r="A134" s="192" t="s">
        <v>103</v>
      </c>
      <c r="B134" s="192"/>
      <c r="C134" s="192"/>
      <c r="D134" s="192"/>
      <c r="E134" s="192"/>
      <c r="F134" s="192"/>
      <c r="G134" s="86">
        <v>126</v>
      </c>
      <c r="H134" s="87">
        <v>0</v>
      </c>
      <c r="I134" s="87">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conditionalFormatting sqref="H11:I15">
    <cfRule type="cellIs" dxfId="106" priority="31" stopIfTrue="1" operator="notEqual">
      <formula>ROUND(H11,0)</formula>
    </cfRule>
    <cfRule type="cellIs" dxfId="105" priority="32" stopIfTrue="1" operator="lessThan">
      <formula>0</formula>
    </cfRule>
  </conditionalFormatting>
  <conditionalFormatting sqref="H18:I26">
    <cfRule type="cellIs" dxfId="104" priority="29" stopIfTrue="1" operator="notEqual">
      <formula>ROUND(H18,0)</formula>
    </cfRule>
    <cfRule type="cellIs" dxfId="103" priority="30" stopIfTrue="1" operator="lessThan">
      <formula>0</formula>
    </cfRule>
  </conditionalFormatting>
  <conditionalFormatting sqref="H31:I33">
    <cfRule type="cellIs" dxfId="102" priority="27" stopIfTrue="1" operator="notEqual">
      <formula>ROUND(H31,0)</formula>
    </cfRule>
    <cfRule type="cellIs" dxfId="101" priority="28" stopIfTrue="1" operator="lessThan">
      <formula>0</formula>
    </cfRule>
  </conditionalFormatting>
  <conditionalFormatting sqref="H41:I43">
    <cfRule type="cellIs" dxfId="100" priority="25" stopIfTrue="1" operator="notEqual">
      <formula>ROUND(H41,0)</formula>
    </cfRule>
    <cfRule type="cellIs" dxfId="99" priority="26" stopIfTrue="1" operator="lessThan">
      <formula>0</formula>
    </cfRule>
  </conditionalFormatting>
  <conditionalFormatting sqref="H46:I50">
    <cfRule type="cellIs" dxfId="98" priority="23" stopIfTrue="1" operator="notEqual">
      <formula>ROUND(H46,0)</formula>
    </cfRule>
    <cfRule type="cellIs" dxfId="97" priority="24" stopIfTrue="1" operator="lessThan">
      <formula>0</formula>
    </cfRule>
  </conditionalFormatting>
  <conditionalFormatting sqref="H56:I59">
    <cfRule type="cellIs" dxfId="96" priority="21" stopIfTrue="1" operator="notEqual">
      <formula>ROUND(H56,0)</formula>
    </cfRule>
    <cfRule type="cellIs" dxfId="95" priority="22" stopIfTrue="1" operator="lessThan">
      <formula>0</formula>
    </cfRule>
  </conditionalFormatting>
  <conditionalFormatting sqref="H68:I71 I67">
    <cfRule type="cellIs" dxfId="94" priority="19" stopIfTrue="1" operator="notEqual">
      <formula>ROUND(H67,0)</formula>
    </cfRule>
    <cfRule type="cellIs" dxfId="93" priority="20" stopIfTrue="1" operator="lessThan">
      <formula>0</formula>
    </cfRule>
  </conditionalFormatting>
  <conditionalFormatting sqref="H76:I76">
    <cfRule type="cellIs" dxfId="92" priority="17" stopIfTrue="1" operator="notEqual">
      <formula>ROUND(H76,0)</formula>
    </cfRule>
    <cfRule type="cellIs" dxfId="91" priority="18" stopIfTrue="1" operator="lessThan">
      <formula>0</formula>
    </cfRule>
  </conditionalFormatting>
  <conditionalFormatting sqref="H79:I79">
    <cfRule type="cellIs" dxfId="90" priority="16" stopIfTrue="1" operator="notEqual">
      <formula>ROUND(H79,0)</formula>
    </cfRule>
  </conditionalFormatting>
  <conditionalFormatting sqref="H90:I90">
    <cfRule type="cellIs" dxfId="89" priority="15" stopIfTrue="1" operator="notEqual">
      <formula>ROUND(H90,0)</formula>
    </cfRule>
  </conditionalFormatting>
  <conditionalFormatting sqref="H92:I92">
    <cfRule type="cellIs" dxfId="88" priority="13" stopIfTrue="1" operator="notEqual">
      <formula>ROUND(H92,0)</formula>
    </cfRule>
    <cfRule type="cellIs" dxfId="87" priority="14" stopIfTrue="1" operator="lessThan">
      <formula>0</formula>
    </cfRule>
  </conditionalFormatting>
  <conditionalFormatting sqref="H97:I97">
    <cfRule type="cellIs" dxfId="86" priority="10" stopIfTrue="1" operator="notEqual">
      <formula>ROUND(H97,0)</formula>
    </cfRule>
  </conditionalFormatting>
  <conditionalFormatting sqref="H96:I96">
    <cfRule type="cellIs" dxfId="85" priority="11" stopIfTrue="1" operator="notEqual">
      <formula>ROUND(H96,0)</formula>
    </cfRule>
    <cfRule type="cellIs" dxfId="84" priority="12" stopIfTrue="1" operator="lessThan">
      <formula>0</formula>
    </cfRule>
  </conditionalFormatting>
  <conditionalFormatting sqref="I95">
    <cfRule type="cellIs" dxfId="83" priority="9" stopIfTrue="1" operator="notEqual">
      <formula>ROUND(I95,0)</formula>
    </cfRule>
  </conditionalFormatting>
  <conditionalFormatting sqref="H95">
    <cfRule type="cellIs" dxfId="82" priority="7" stopIfTrue="1" operator="notEqual">
      <formula>ROUND(H95,0)</formula>
    </cfRule>
    <cfRule type="cellIs" dxfId="81" priority="8" stopIfTrue="1" operator="lessThan">
      <formula>0</formula>
    </cfRule>
  </conditionalFormatting>
  <conditionalFormatting sqref="H103:I104">
    <cfRule type="cellIs" dxfId="80" priority="5" stopIfTrue="1" operator="notEqual">
      <formula>ROUND(H103,0)</formula>
    </cfRule>
    <cfRule type="cellIs" dxfId="79" priority="6" stopIfTrue="1" operator="lessThan">
      <formula>0</formula>
    </cfRule>
  </conditionalFormatting>
  <conditionalFormatting sqref="H111:I116">
    <cfRule type="cellIs" dxfId="78" priority="3" stopIfTrue="1" operator="notEqual">
      <formula>ROUND(H111,0)</formula>
    </cfRule>
    <cfRule type="cellIs" dxfId="77" priority="4" stopIfTrue="1" operator="lessThan">
      <formula>0</formula>
    </cfRule>
  </conditionalFormatting>
  <conditionalFormatting sqref="H123:I132">
    <cfRule type="cellIs" dxfId="76" priority="1" stopIfTrue="1" operator="notEqual">
      <formula>ROUND(H123,0)</formula>
    </cfRule>
    <cfRule type="cellIs" dxfId="75"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zoomScaleNormal="100" zoomScaleSheetLayoutView="110" workbookViewId="0">
      <selection activeCell="K89" sqref="K89"/>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6" t="s">
        <v>105</v>
      </c>
      <c r="B1" s="200"/>
      <c r="C1" s="200"/>
      <c r="D1" s="200"/>
      <c r="E1" s="200"/>
      <c r="F1" s="200"/>
      <c r="G1" s="200"/>
      <c r="H1" s="200"/>
      <c r="I1" s="200"/>
    </row>
    <row r="2" spans="1:9" x14ac:dyDescent="0.2">
      <c r="A2" s="235" t="s">
        <v>460</v>
      </c>
      <c r="B2" s="202"/>
      <c r="C2" s="202"/>
      <c r="D2" s="202"/>
      <c r="E2" s="202"/>
      <c r="F2" s="202"/>
      <c r="G2" s="202"/>
      <c r="H2" s="202"/>
      <c r="I2" s="202"/>
    </row>
    <row r="3" spans="1:9" x14ac:dyDescent="0.2">
      <c r="A3" s="216" t="s">
        <v>279</v>
      </c>
      <c r="B3" s="217"/>
      <c r="C3" s="217"/>
      <c r="D3" s="217"/>
      <c r="E3" s="217"/>
      <c r="F3" s="217"/>
      <c r="G3" s="217"/>
      <c r="H3" s="217"/>
      <c r="I3" s="217"/>
    </row>
    <row r="4" spans="1:9" ht="12.75" customHeight="1" x14ac:dyDescent="0.2">
      <c r="A4" s="205" t="s">
        <v>457</v>
      </c>
      <c r="B4" s="206"/>
      <c r="C4" s="206"/>
      <c r="D4" s="206"/>
      <c r="E4" s="206"/>
      <c r="F4" s="206"/>
      <c r="G4" s="206"/>
      <c r="H4" s="206"/>
      <c r="I4" s="207"/>
    </row>
    <row r="5" spans="1:9" ht="23.25" x14ac:dyDescent="0.2">
      <c r="A5" s="231" t="s">
        <v>2</v>
      </c>
      <c r="B5" s="232"/>
      <c r="C5" s="232"/>
      <c r="D5" s="232"/>
      <c r="E5" s="232"/>
      <c r="F5" s="232"/>
      <c r="G5" s="91" t="s">
        <v>106</v>
      </c>
      <c r="H5" s="92" t="s">
        <v>293</v>
      </c>
      <c r="I5" s="92" t="s">
        <v>276</v>
      </c>
    </row>
    <row r="6" spans="1:9" x14ac:dyDescent="0.2">
      <c r="A6" s="233">
        <v>1</v>
      </c>
      <c r="B6" s="234"/>
      <c r="C6" s="234"/>
      <c r="D6" s="234"/>
      <c r="E6" s="234"/>
      <c r="F6" s="234"/>
      <c r="G6" s="93">
        <v>2</v>
      </c>
      <c r="H6" s="92">
        <v>3</v>
      </c>
      <c r="I6" s="92">
        <v>4</v>
      </c>
    </row>
    <row r="7" spans="1:9" x14ac:dyDescent="0.2">
      <c r="A7" s="193" t="s">
        <v>366</v>
      </c>
      <c r="B7" s="193"/>
      <c r="C7" s="193"/>
      <c r="D7" s="193"/>
      <c r="E7" s="193"/>
      <c r="F7" s="193"/>
      <c r="G7" s="88">
        <v>1</v>
      </c>
      <c r="H7" s="89">
        <f>SUM(H8:H12)</f>
        <v>2659395970</v>
      </c>
      <c r="I7" s="89">
        <f>SUM(I8:I12)</f>
        <v>2715014930</v>
      </c>
    </row>
    <row r="8" spans="1:9" x14ac:dyDescent="0.2">
      <c r="A8" s="191" t="s">
        <v>118</v>
      </c>
      <c r="B8" s="191"/>
      <c r="C8" s="191"/>
      <c r="D8" s="191"/>
      <c r="E8" s="191"/>
      <c r="F8" s="191"/>
      <c r="G8" s="86">
        <v>2</v>
      </c>
      <c r="H8" s="107">
        <v>0</v>
      </c>
      <c r="I8" s="107">
        <v>0</v>
      </c>
    </row>
    <row r="9" spans="1:9" x14ac:dyDescent="0.2">
      <c r="A9" s="191" t="s">
        <v>119</v>
      </c>
      <c r="B9" s="191"/>
      <c r="C9" s="191"/>
      <c r="D9" s="191"/>
      <c r="E9" s="191"/>
      <c r="F9" s="191"/>
      <c r="G9" s="86">
        <v>3</v>
      </c>
      <c r="H9" s="105">
        <v>2641566586</v>
      </c>
      <c r="I9" s="105">
        <f>2705523213-6844923</f>
        <v>2698678290</v>
      </c>
    </row>
    <row r="10" spans="1:9" x14ac:dyDescent="0.2">
      <c r="A10" s="191" t="s">
        <v>120</v>
      </c>
      <c r="B10" s="191"/>
      <c r="C10" s="191"/>
      <c r="D10" s="191"/>
      <c r="E10" s="191"/>
      <c r="F10" s="191"/>
      <c r="G10" s="86">
        <v>4</v>
      </c>
      <c r="H10" s="107">
        <v>0</v>
      </c>
      <c r="I10" s="107">
        <v>0</v>
      </c>
    </row>
    <row r="11" spans="1:9" x14ac:dyDescent="0.2">
      <c r="A11" s="191" t="s">
        <v>121</v>
      </c>
      <c r="B11" s="191"/>
      <c r="C11" s="191"/>
      <c r="D11" s="191"/>
      <c r="E11" s="191"/>
      <c r="F11" s="191"/>
      <c r="G11" s="86">
        <v>5</v>
      </c>
      <c r="H11" s="107">
        <v>0</v>
      </c>
      <c r="I11" s="107">
        <v>0</v>
      </c>
    </row>
    <row r="12" spans="1:9" x14ac:dyDescent="0.2">
      <c r="A12" s="191" t="s">
        <v>122</v>
      </c>
      <c r="B12" s="191"/>
      <c r="C12" s="191"/>
      <c r="D12" s="191"/>
      <c r="E12" s="191"/>
      <c r="F12" s="191"/>
      <c r="G12" s="86">
        <v>6</v>
      </c>
      <c r="H12" s="105">
        <v>17829384</v>
      </c>
      <c r="I12" s="105">
        <f>19485701-3149061</f>
        <v>16336640</v>
      </c>
    </row>
    <row r="13" spans="1:9" ht="16.5" customHeight="1" x14ac:dyDescent="0.2">
      <c r="A13" s="193" t="s">
        <v>367</v>
      </c>
      <c r="B13" s="193"/>
      <c r="C13" s="193"/>
      <c r="D13" s="193"/>
      <c r="E13" s="193"/>
      <c r="F13" s="193"/>
      <c r="G13" s="88">
        <v>7</v>
      </c>
      <c r="H13" s="89">
        <f>H14+H15+H19+H23+H24+H25+H28+H35</f>
        <v>2623191290</v>
      </c>
      <c r="I13" s="89">
        <f>I14+I15+I19+I23+I24+I25+I28+I35</f>
        <v>2641617083</v>
      </c>
    </row>
    <row r="14" spans="1:9" x14ac:dyDescent="0.2">
      <c r="A14" s="191" t="s">
        <v>107</v>
      </c>
      <c r="B14" s="191"/>
      <c r="C14" s="191"/>
      <c r="D14" s="191"/>
      <c r="E14" s="191"/>
      <c r="F14" s="191"/>
      <c r="G14" s="86">
        <v>8</v>
      </c>
      <c r="H14" s="105">
        <v>3304031</v>
      </c>
      <c r="I14" s="105">
        <v>399490</v>
      </c>
    </row>
    <row r="15" spans="1:9" x14ac:dyDescent="0.2">
      <c r="A15" s="229" t="s">
        <v>438</v>
      </c>
      <c r="B15" s="229"/>
      <c r="C15" s="229"/>
      <c r="D15" s="229"/>
      <c r="E15" s="229"/>
      <c r="F15" s="229"/>
      <c r="G15" s="88">
        <v>9</v>
      </c>
      <c r="H15" s="89">
        <f>SUM(H16:H18)</f>
        <v>2481686593</v>
      </c>
      <c r="I15" s="89">
        <f>SUM(I16:I18)</f>
        <v>2503528382</v>
      </c>
    </row>
    <row r="16" spans="1:9" x14ac:dyDescent="0.2">
      <c r="A16" s="228" t="s">
        <v>123</v>
      </c>
      <c r="B16" s="228"/>
      <c r="C16" s="228"/>
      <c r="D16" s="228"/>
      <c r="E16" s="228"/>
      <c r="F16" s="228"/>
      <c r="G16" s="86">
        <v>10</v>
      </c>
      <c r="H16" s="105">
        <v>42694269</v>
      </c>
      <c r="I16" s="105">
        <v>38658062</v>
      </c>
    </row>
    <row r="17" spans="1:9" x14ac:dyDescent="0.2">
      <c r="A17" s="228" t="s">
        <v>124</v>
      </c>
      <c r="B17" s="228"/>
      <c r="C17" s="228"/>
      <c r="D17" s="228"/>
      <c r="E17" s="228"/>
      <c r="F17" s="228"/>
      <c r="G17" s="86">
        <v>11</v>
      </c>
      <c r="H17" s="105">
        <v>2337778106</v>
      </c>
      <c r="I17" s="105">
        <f>2357259374-6844923-3149061</f>
        <v>2347265390</v>
      </c>
    </row>
    <row r="18" spans="1:9" x14ac:dyDescent="0.2">
      <c r="A18" s="228" t="s">
        <v>125</v>
      </c>
      <c r="B18" s="228"/>
      <c r="C18" s="228"/>
      <c r="D18" s="228"/>
      <c r="E18" s="228"/>
      <c r="F18" s="228"/>
      <c r="G18" s="86">
        <v>12</v>
      </c>
      <c r="H18" s="105">
        <v>101214218</v>
      </c>
      <c r="I18" s="105">
        <v>117604930</v>
      </c>
    </row>
    <row r="19" spans="1:9" x14ac:dyDescent="0.2">
      <c r="A19" s="229" t="s">
        <v>439</v>
      </c>
      <c r="B19" s="229"/>
      <c r="C19" s="229"/>
      <c r="D19" s="229"/>
      <c r="E19" s="229"/>
      <c r="F19" s="229"/>
      <c r="G19" s="88">
        <v>13</v>
      </c>
      <c r="H19" s="89">
        <f>SUM(H20:H22)</f>
        <v>89597089</v>
      </c>
      <c r="I19" s="89">
        <f>SUM(I20:I22)</f>
        <v>97183483</v>
      </c>
    </row>
    <row r="20" spans="1:9" x14ac:dyDescent="0.2">
      <c r="A20" s="228" t="s">
        <v>108</v>
      </c>
      <c r="B20" s="228"/>
      <c r="C20" s="228"/>
      <c r="D20" s="228"/>
      <c r="E20" s="228"/>
      <c r="F20" s="228"/>
      <c r="G20" s="86">
        <v>14</v>
      </c>
      <c r="H20" s="105">
        <v>55421856</v>
      </c>
      <c r="I20" s="105">
        <v>61002340</v>
      </c>
    </row>
    <row r="21" spans="1:9" x14ac:dyDescent="0.2">
      <c r="A21" s="228" t="s">
        <v>109</v>
      </c>
      <c r="B21" s="228"/>
      <c r="C21" s="228"/>
      <c r="D21" s="228"/>
      <c r="E21" s="228"/>
      <c r="F21" s="228"/>
      <c r="G21" s="86">
        <v>15</v>
      </c>
      <c r="H21" s="105">
        <v>22472771</v>
      </c>
      <c r="I21" s="105">
        <v>23969072</v>
      </c>
    </row>
    <row r="22" spans="1:9" x14ac:dyDescent="0.2">
      <c r="A22" s="228" t="s">
        <v>110</v>
      </c>
      <c r="B22" s="228"/>
      <c r="C22" s="228"/>
      <c r="D22" s="228"/>
      <c r="E22" s="228"/>
      <c r="F22" s="228"/>
      <c r="G22" s="86">
        <v>16</v>
      </c>
      <c r="H22" s="105">
        <v>11702462</v>
      </c>
      <c r="I22" s="105">
        <v>12212071</v>
      </c>
    </row>
    <row r="23" spans="1:9" x14ac:dyDescent="0.2">
      <c r="A23" s="191" t="s">
        <v>111</v>
      </c>
      <c r="B23" s="191"/>
      <c r="C23" s="191"/>
      <c r="D23" s="191"/>
      <c r="E23" s="191"/>
      <c r="F23" s="191"/>
      <c r="G23" s="86">
        <v>17</v>
      </c>
      <c r="H23" s="105">
        <v>11428032</v>
      </c>
      <c r="I23" s="105">
        <v>12551514</v>
      </c>
    </row>
    <row r="24" spans="1:9" x14ac:dyDescent="0.2">
      <c r="A24" s="191" t="s">
        <v>112</v>
      </c>
      <c r="B24" s="191"/>
      <c r="C24" s="191"/>
      <c r="D24" s="191"/>
      <c r="E24" s="191"/>
      <c r="F24" s="191"/>
      <c r="G24" s="86">
        <v>18</v>
      </c>
      <c r="H24" s="105">
        <v>16184067</v>
      </c>
      <c r="I24" s="105">
        <v>20479822</v>
      </c>
    </row>
    <row r="25" spans="1:9" x14ac:dyDescent="0.2">
      <c r="A25" s="229" t="s">
        <v>440</v>
      </c>
      <c r="B25" s="229"/>
      <c r="C25" s="229"/>
      <c r="D25" s="229"/>
      <c r="E25" s="229"/>
      <c r="F25" s="229"/>
      <c r="G25" s="88">
        <v>19</v>
      </c>
      <c r="H25" s="89">
        <f>H26+H27</f>
        <v>17974227</v>
      </c>
      <c r="I25" s="89">
        <f>I26+I27</f>
        <v>1359541</v>
      </c>
    </row>
    <row r="26" spans="1:9" x14ac:dyDescent="0.2">
      <c r="A26" s="228" t="s">
        <v>126</v>
      </c>
      <c r="B26" s="228"/>
      <c r="C26" s="228"/>
      <c r="D26" s="228"/>
      <c r="E26" s="228"/>
      <c r="F26" s="228"/>
      <c r="G26" s="86">
        <v>20</v>
      </c>
      <c r="H26" s="105">
        <v>233110</v>
      </c>
      <c r="I26" s="105">
        <v>329091</v>
      </c>
    </row>
    <row r="27" spans="1:9" x14ac:dyDescent="0.2">
      <c r="A27" s="228" t="s">
        <v>127</v>
      </c>
      <c r="B27" s="228"/>
      <c r="C27" s="228"/>
      <c r="D27" s="228"/>
      <c r="E27" s="228"/>
      <c r="F27" s="228"/>
      <c r="G27" s="86">
        <v>21</v>
      </c>
      <c r="H27" s="105">
        <v>17741117</v>
      </c>
      <c r="I27" s="105">
        <v>1030450</v>
      </c>
    </row>
    <row r="28" spans="1:9" x14ac:dyDescent="0.2">
      <c r="A28" s="229" t="s">
        <v>441</v>
      </c>
      <c r="B28" s="229"/>
      <c r="C28" s="229"/>
      <c r="D28" s="229"/>
      <c r="E28" s="229"/>
      <c r="F28" s="229"/>
      <c r="G28" s="88">
        <v>22</v>
      </c>
      <c r="H28" s="89">
        <f>SUM(H29:H34)</f>
        <v>78700</v>
      </c>
      <c r="I28" s="89">
        <f>SUM(I29:I34)</f>
        <v>2167923</v>
      </c>
    </row>
    <row r="29" spans="1:9" x14ac:dyDescent="0.2">
      <c r="A29" s="228" t="s">
        <v>128</v>
      </c>
      <c r="B29" s="228"/>
      <c r="C29" s="228"/>
      <c r="D29" s="228"/>
      <c r="E29" s="228"/>
      <c r="F29" s="228"/>
      <c r="G29" s="86">
        <v>23</v>
      </c>
      <c r="H29" s="105">
        <v>0</v>
      </c>
      <c r="I29" s="105">
        <v>968693</v>
      </c>
    </row>
    <row r="30" spans="1:9" x14ac:dyDescent="0.2">
      <c r="A30" s="228" t="s">
        <v>129</v>
      </c>
      <c r="B30" s="228"/>
      <c r="C30" s="228"/>
      <c r="D30" s="228"/>
      <c r="E30" s="228"/>
      <c r="F30" s="228"/>
      <c r="G30" s="86">
        <v>24</v>
      </c>
      <c r="H30" s="105">
        <v>0</v>
      </c>
      <c r="I30" s="105">
        <v>0</v>
      </c>
    </row>
    <row r="31" spans="1:9" x14ac:dyDescent="0.2">
      <c r="A31" s="228" t="s">
        <v>130</v>
      </c>
      <c r="B31" s="228"/>
      <c r="C31" s="228"/>
      <c r="D31" s="228"/>
      <c r="E31" s="228"/>
      <c r="F31" s="228"/>
      <c r="G31" s="86">
        <v>25</v>
      </c>
      <c r="H31" s="105">
        <v>0</v>
      </c>
      <c r="I31" s="105">
        <v>0</v>
      </c>
    </row>
    <row r="32" spans="1:9" x14ac:dyDescent="0.2">
      <c r="A32" s="228" t="s">
        <v>131</v>
      </c>
      <c r="B32" s="228"/>
      <c r="C32" s="228"/>
      <c r="D32" s="228"/>
      <c r="E32" s="228"/>
      <c r="F32" s="228"/>
      <c r="G32" s="86">
        <v>26</v>
      </c>
      <c r="H32" s="105">
        <v>0</v>
      </c>
      <c r="I32" s="105">
        <v>0</v>
      </c>
    </row>
    <row r="33" spans="1:9" x14ac:dyDescent="0.2">
      <c r="A33" s="228" t="s">
        <v>132</v>
      </c>
      <c r="B33" s="228"/>
      <c r="C33" s="228"/>
      <c r="D33" s="228"/>
      <c r="E33" s="228"/>
      <c r="F33" s="228"/>
      <c r="G33" s="86">
        <v>27</v>
      </c>
      <c r="H33" s="105">
        <v>78700</v>
      </c>
      <c r="I33" s="105">
        <v>1044168</v>
      </c>
    </row>
    <row r="34" spans="1:9" x14ac:dyDescent="0.2">
      <c r="A34" s="228" t="s">
        <v>133</v>
      </c>
      <c r="B34" s="228"/>
      <c r="C34" s="228"/>
      <c r="D34" s="228"/>
      <c r="E34" s="228"/>
      <c r="F34" s="228"/>
      <c r="G34" s="86">
        <v>28</v>
      </c>
      <c r="H34" s="105">
        <v>0</v>
      </c>
      <c r="I34" s="105">
        <v>155062</v>
      </c>
    </row>
    <row r="35" spans="1:9" x14ac:dyDescent="0.2">
      <c r="A35" s="191" t="s">
        <v>113</v>
      </c>
      <c r="B35" s="191"/>
      <c r="C35" s="191"/>
      <c r="D35" s="191"/>
      <c r="E35" s="191"/>
      <c r="F35" s="191"/>
      <c r="G35" s="86">
        <v>29</v>
      </c>
      <c r="H35" s="105">
        <v>2938551</v>
      </c>
      <c r="I35" s="105">
        <v>3946928</v>
      </c>
    </row>
    <row r="36" spans="1:9" x14ac:dyDescent="0.2">
      <c r="A36" s="193" t="s">
        <v>368</v>
      </c>
      <c r="B36" s="193"/>
      <c r="C36" s="193"/>
      <c r="D36" s="193"/>
      <c r="E36" s="193"/>
      <c r="F36" s="193"/>
      <c r="G36" s="88">
        <v>30</v>
      </c>
      <c r="H36" s="89">
        <f>SUM(H37:H46)</f>
        <v>26850340</v>
      </c>
      <c r="I36" s="89">
        <f>SUM(I37:I46)</f>
        <v>11026809</v>
      </c>
    </row>
    <row r="37" spans="1:9" x14ac:dyDescent="0.2">
      <c r="A37" s="191" t="s">
        <v>134</v>
      </c>
      <c r="B37" s="191"/>
      <c r="C37" s="191"/>
      <c r="D37" s="191"/>
      <c r="E37" s="191"/>
      <c r="F37" s="191"/>
      <c r="G37" s="86">
        <v>31</v>
      </c>
      <c r="H37" s="105">
        <v>1579136</v>
      </c>
      <c r="I37" s="105">
        <v>0</v>
      </c>
    </row>
    <row r="38" spans="1:9" ht="25.15" customHeight="1" x14ac:dyDescent="0.2">
      <c r="A38" s="191" t="s">
        <v>135</v>
      </c>
      <c r="B38" s="191"/>
      <c r="C38" s="191"/>
      <c r="D38" s="191"/>
      <c r="E38" s="191"/>
      <c r="F38" s="191"/>
      <c r="G38" s="86">
        <v>32</v>
      </c>
      <c r="H38" s="105">
        <v>0</v>
      </c>
      <c r="I38" s="105">
        <v>0</v>
      </c>
    </row>
    <row r="39" spans="1:9" ht="28.15" customHeight="1" x14ac:dyDescent="0.2">
      <c r="A39" s="191" t="s">
        <v>136</v>
      </c>
      <c r="B39" s="191"/>
      <c r="C39" s="191"/>
      <c r="D39" s="191"/>
      <c r="E39" s="191"/>
      <c r="F39" s="191"/>
      <c r="G39" s="86">
        <v>33</v>
      </c>
      <c r="H39" s="105">
        <v>0</v>
      </c>
      <c r="I39" s="105">
        <v>0</v>
      </c>
    </row>
    <row r="40" spans="1:9" ht="28.15" customHeight="1" x14ac:dyDescent="0.2">
      <c r="A40" s="191" t="s">
        <v>137</v>
      </c>
      <c r="B40" s="191"/>
      <c r="C40" s="191"/>
      <c r="D40" s="191"/>
      <c r="E40" s="191"/>
      <c r="F40" s="191"/>
      <c r="G40" s="86">
        <v>34</v>
      </c>
      <c r="H40" s="105">
        <v>0</v>
      </c>
      <c r="I40" s="105">
        <v>0</v>
      </c>
    </row>
    <row r="41" spans="1:9" ht="22.9" customHeight="1" x14ac:dyDescent="0.2">
      <c r="A41" s="191" t="s">
        <v>138</v>
      </c>
      <c r="B41" s="191"/>
      <c r="C41" s="191"/>
      <c r="D41" s="191"/>
      <c r="E41" s="191"/>
      <c r="F41" s="191"/>
      <c r="G41" s="86">
        <v>35</v>
      </c>
      <c r="H41" s="105">
        <v>0</v>
      </c>
      <c r="I41" s="105">
        <v>0</v>
      </c>
    </row>
    <row r="42" spans="1:9" x14ac:dyDescent="0.2">
      <c r="A42" s="191" t="s">
        <v>139</v>
      </c>
      <c r="B42" s="191"/>
      <c r="C42" s="191"/>
      <c r="D42" s="191"/>
      <c r="E42" s="191"/>
      <c r="F42" s="191"/>
      <c r="G42" s="86">
        <v>36</v>
      </c>
      <c r="H42" s="105">
        <v>0</v>
      </c>
      <c r="I42" s="105">
        <v>0</v>
      </c>
    </row>
    <row r="43" spans="1:9" x14ac:dyDescent="0.2">
      <c r="A43" s="191" t="s">
        <v>140</v>
      </c>
      <c r="B43" s="191"/>
      <c r="C43" s="191"/>
      <c r="D43" s="191"/>
      <c r="E43" s="191"/>
      <c r="F43" s="191"/>
      <c r="G43" s="86">
        <v>37</v>
      </c>
      <c r="H43" s="105">
        <v>1961676</v>
      </c>
      <c r="I43" s="105">
        <v>1720625</v>
      </c>
    </row>
    <row r="44" spans="1:9" x14ac:dyDescent="0.2">
      <c r="A44" s="191" t="s">
        <v>141</v>
      </c>
      <c r="B44" s="191"/>
      <c r="C44" s="191"/>
      <c r="D44" s="191"/>
      <c r="E44" s="191"/>
      <c r="F44" s="191"/>
      <c r="G44" s="86">
        <v>38</v>
      </c>
      <c r="H44" s="105">
        <v>23253443</v>
      </c>
      <c r="I44" s="105">
        <v>9193497</v>
      </c>
    </row>
    <row r="45" spans="1:9" x14ac:dyDescent="0.2">
      <c r="A45" s="191" t="s">
        <v>142</v>
      </c>
      <c r="B45" s="191"/>
      <c r="C45" s="191"/>
      <c r="D45" s="191"/>
      <c r="E45" s="191"/>
      <c r="F45" s="191"/>
      <c r="G45" s="86">
        <v>39</v>
      </c>
      <c r="H45" s="105">
        <v>0</v>
      </c>
      <c r="I45" s="105">
        <v>0</v>
      </c>
    </row>
    <row r="46" spans="1:9" x14ac:dyDescent="0.2">
      <c r="A46" s="191" t="s">
        <v>143</v>
      </c>
      <c r="B46" s="191"/>
      <c r="C46" s="191"/>
      <c r="D46" s="191"/>
      <c r="E46" s="191"/>
      <c r="F46" s="191"/>
      <c r="G46" s="86">
        <v>40</v>
      </c>
      <c r="H46" s="105">
        <v>56085</v>
      </c>
      <c r="I46" s="105">
        <v>112687</v>
      </c>
    </row>
    <row r="47" spans="1:9" x14ac:dyDescent="0.2">
      <c r="A47" s="193" t="s">
        <v>369</v>
      </c>
      <c r="B47" s="193"/>
      <c r="C47" s="193"/>
      <c r="D47" s="193"/>
      <c r="E47" s="193"/>
      <c r="F47" s="193"/>
      <c r="G47" s="88">
        <v>41</v>
      </c>
      <c r="H47" s="89">
        <f>SUM(H48:H54)</f>
        <v>38335625</v>
      </c>
      <c r="I47" s="89">
        <f>SUM(I48:I54)</f>
        <v>34946907</v>
      </c>
    </row>
    <row r="48" spans="1:9" ht="23.45" customHeight="1" x14ac:dyDescent="0.2">
      <c r="A48" s="191" t="s">
        <v>144</v>
      </c>
      <c r="B48" s="191"/>
      <c r="C48" s="191"/>
      <c r="D48" s="191"/>
      <c r="E48" s="191"/>
      <c r="F48" s="191"/>
      <c r="G48" s="86">
        <v>42</v>
      </c>
      <c r="H48" s="105">
        <v>0</v>
      </c>
      <c r="I48" s="105">
        <v>0</v>
      </c>
    </row>
    <row r="49" spans="1:9" x14ac:dyDescent="0.2">
      <c r="A49" s="225" t="s">
        <v>145</v>
      </c>
      <c r="B49" s="225"/>
      <c r="C49" s="225"/>
      <c r="D49" s="225"/>
      <c r="E49" s="225"/>
      <c r="F49" s="225"/>
      <c r="G49" s="86">
        <v>43</v>
      </c>
      <c r="H49" s="105">
        <v>0</v>
      </c>
      <c r="I49" s="105">
        <v>0</v>
      </c>
    </row>
    <row r="50" spans="1:9" x14ac:dyDescent="0.2">
      <c r="A50" s="225" t="s">
        <v>146</v>
      </c>
      <c r="B50" s="225"/>
      <c r="C50" s="225"/>
      <c r="D50" s="225"/>
      <c r="E50" s="225"/>
      <c r="F50" s="225"/>
      <c r="G50" s="86">
        <v>44</v>
      </c>
      <c r="H50" s="105">
        <v>9169344</v>
      </c>
      <c r="I50" s="105">
        <v>9617752</v>
      </c>
    </row>
    <row r="51" spans="1:9" x14ac:dyDescent="0.2">
      <c r="A51" s="225" t="s">
        <v>147</v>
      </c>
      <c r="B51" s="225"/>
      <c r="C51" s="225"/>
      <c r="D51" s="225"/>
      <c r="E51" s="225"/>
      <c r="F51" s="225"/>
      <c r="G51" s="86">
        <v>45</v>
      </c>
      <c r="H51" s="105">
        <v>21993107</v>
      </c>
      <c r="I51" s="105">
        <v>16976114</v>
      </c>
    </row>
    <row r="52" spans="1:9" x14ac:dyDescent="0.2">
      <c r="A52" s="225" t="s">
        <v>148</v>
      </c>
      <c r="B52" s="225"/>
      <c r="C52" s="225"/>
      <c r="D52" s="225"/>
      <c r="E52" s="225"/>
      <c r="F52" s="225"/>
      <c r="G52" s="86">
        <v>46</v>
      </c>
      <c r="H52" s="105">
        <v>182685</v>
      </c>
      <c r="I52" s="105">
        <v>0</v>
      </c>
    </row>
    <row r="53" spans="1:9" x14ac:dyDescent="0.2">
      <c r="A53" s="225" t="s">
        <v>149</v>
      </c>
      <c r="B53" s="225"/>
      <c r="C53" s="225"/>
      <c r="D53" s="225"/>
      <c r="E53" s="225"/>
      <c r="F53" s="225"/>
      <c r="G53" s="86">
        <v>47</v>
      </c>
      <c r="H53" s="105">
        <v>0</v>
      </c>
      <c r="I53" s="105">
        <v>0</v>
      </c>
    </row>
    <row r="54" spans="1:9" x14ac:dyDescent="0.2">
      <c r="A54" s="225" t="s">
        <v>150</v>
      </c>
      <c r="B54" s="225"/>
      <c r="C54" s="225"/>
      <c r="D54" s="225"/>
      <c r="E54" s="225"/>
      <c r="F54" s="225"/>
      <c r="G54" s="86">
        <v>48</v>
      </c>
      <c r="H54" s="105">
        <v>6990489</v>
      </c>
      <c r="I54" s="105">
        <v>8353041</v>
      </c>
    </row>
    <row r="55" spans="1:9" ht="30.6" customHeight="1" x14ac:dyDescent="0.2">
      <c r="A55" s="192" t="s">
        <v>151</v>
      </c>
      <c r="B55" s="192"/>
      <c r="C55" s="192"/>
      <c r="D55" s="192"/>
      <c r="E55" s="192"/>
      <c r="F55" s="192"/>
      <c r="G55" s="86">
        <v>49</v>
      </c>
      <c r="H55" s="105">
        <v>3080268</v>
      </c>
      <c r="I55" s="105">
        <v>2593116</v>
      </c>
    </row>
    <row r="56" spans="1:9" x14ac:dyDescent="0.2">
      <c r="A56" s="192" t="s">
        <v>152</v>
      </c>
      <c r="B56" s="192"/>
      <c r="C56" s="192"/>
      <c r="D56" s="192"/>
      <c r="E56" s="192"/>
      <c r="F56" s="192"/>
      <c r="G56" s="86">
        <v>50</v>
      </c>
      <c r="H56" s="87">
        <v>0</v>
      </c>
      <c r="I56" s="87">
        <v>0</v>
      </c>
    </row>
    <row r="57" spans="1:9" ht="28.9" customHeight="1" x14ac:dyDescent="0.2">
      <c r="A57" s="192" t="s">
        <v>153</v>
      </c>
      <c r="B57" s="192"/>
      <c r="C57" s="192"/>
      <c r="D57" s="192"/>
      <c r="E57" s="192"/>
      <c r="F57" s="192"/>
      <c r="G57" s="86">
        <v>51</v>
      </c>
      <c r="H57" s="87">
        <v>0</v>
      </c>
      <c r="I57" s="87">
        <v>0</v>
      </c>
    </row>
    <row r="58" spans="1:9" x14ac:dyDescent="0.2">
      <c r="A58" s="192" t="s">
        <v>154</v>
      </c>
      <c r="B58" s="192"/>
      <c r="C58" s="192"/>
      <c r="D58" s="192"/>
      <c r="E58" s="192"/>
      <c r="F58" s="192"/>
      <c r="G58" s="86">
        <v>52</v>
      </c>
      <c r="H58" s="87">
        <v>0</v>
      </c>
      <c r="I58" s="87">
        <v>0</v>
      </c>
    </row>
    <row r="59" spans="1:9" x14ac:dyDescent="0.2">
      <c r="A59" s="193" t="s">
        <v>370</v>
      </c>
      <c r="B59" s="193"/>
      <c r="C59" s="193"/>
      <c r="D59" s="193"/>
      <c r="E59" s="193"/>
      <c r="F59" s="193"/>
      <c r="G59" s="88">
        <v>53</v>
      </c>
      <c r="H59" s="89">
        <f>H7+H36+H55+H56</f>
        <v>2689326578</v>
      </c>
      <c r="I59" s="89">
        <f>I7+I36+I55+I56</f>
        <v>2728634855</v>
      </c>
    </row>
    <row r="60" spans="1:9" x14ac:dyDescent="0.2">
      <c r="A60" s="193" t="s">
        <v>371</v>
      </c>
      <c r="B60" s="193"/>
      <c r="C60" s="193"/>
      <c r="D60" s="193"/>
      <c r="E60" s="193"/>
      <c r="F60" s="193"/>
      <c r="G60" s="88">
        <v>54</v>
      </c>
      <c r="H60" s="89">
        <f>H13+H47+H57+H58</f>
        <v>2661526915</v>
      </c>
      <c r="I60" s="89">
        <f>I13+I47+I57+I58</f>
        <v>2676563990</v>
      </c>
    </row>
    <row r="61" spans="1:9" x14ac:dyDescent="0.2">
      <c r="A61" s="193" t="s">
        <v>373</v>
      </c>
      <c r="B61" s="193"/>
      <c r="C61" s="193"/>
      <c r="D61" s="193"/>
      <c r="E61" s="193"/>
      <c r="F61" s="193"/>
      <c r="G61" s="88">
        <v>55</v>
      </c>
      <c r="H61" s="89">
        <f>H59-H60</f>
        <v>27799663</v>
      </c>
      <c r="I61" s="89">
        <f>I59-I60</f>
        <v>52070865</v>
      </c>
    </row>
    <row r="62" spans="1:9" x14ac:dyDescent="0.2">
      <c r="A62" s="227" t="s">
        <v>374</v>
      </c>
      <c r="B62" s="227"/>
      <c r="C62" s="227"/>
      <c r="D62" s="227"/>
      <c r="E62" s="227"/>
      <c r="F62" s="227"/>
      <c r="G62" s="88">
        <v>56</v>
      </c>
      <c r="H62" s="89">
        <f>+IF((H59-H60)&gt;0,(H59-H60),0)</f>
        <v>27799663</v>
      </c>
      <c r="I62" s="89">
        <f>+IF((I59-I60)&gt;0,(I59-I60),0)</f>
        <v>52070865</v>
      </c>
    </row>
    <row r="63" spans="1:9" x14ac:dyDescent="0.2">
      <c r="A63" s="227" t="s">
        <v>375</v>
      </c>
      <c r="B63" s="227"/>
      <c r="C63" s="227"/>
      <c r="D63" s="227"/>
      <c r="E63" s="227"/>
      <c r="F63" s="227"/>
      <c r="G63" s="88">
        <v>57</v>
      </c>
      <c r="H63" s="89">
        <f>+IF((H59-H60)&lt;0,(H59-H60),0)</f>
        <v>0</v>
      </c>
      <c r="I63" s="89">
        <f>+IF((I59-I60)&lt;0,(I59-I60),0)</f>
        <v>0</v>
      </c>
    </row>
    <row r="64" spans="1:9" x14ac:dyDescent="0.2">
      <c r="A64" s="192" t="s">
        <v>114</v>
      </c>
      <c r="B64" s="192"/>
      <c r="C64" s="192"/>
      <c r="D64" s="192"/>
      <c r="E64" s="192"/>
      <c r="F64" s="192"/>
      <c r="G64" s="86">
        <v>58</v>
      </c>
      <c r="H64" s="105">
        <v>6665037</v>
      </c>
      <c r="I64" s="105">
        <v>5383814</v>
      </c>
    </row>
    <row r="65" spans="1:9" x14ac:dyDescent="0.2">
      <c r="A65" s="193" t="s">
        <v>376</v>
      </c>
      <c r="B65" s="193"/>
      <c r="C65" s="193"/>
      <c r="D65" s="193"/>
      <c r="E65" s="193"/>
      <c r="F65" s="193"/>
      <c r="G65" s="88">
        <v>59</v>
      </c>
      <c r="H65" s="89">
        <f>H61-H64</f>
        <v>21134626</v>
      </c>
      <c r="I65" s="89">
        <f>I61-I64</f>
        <v>46687051</v>
      </c>
    </row>
    <row r="66" spans="1:9" x14ac:dyDescent="0.2">
      <c r="A66" s="227" t="s">
        <v>377</v>
      </c>
      <c r="B66" s="227"/>
      <c r="C66" s="227"/>
      <c r="D66" s="227"/>
      <c r="E66" s="227"/>
      <c r="F66" s="227"/>
      <c r="G66" s="88">
        <v>60</v>
      </c>
      <c r="H66" s="89">
        <f>+IF((H61-H64)&gt;0,(H61-H64),0)</f>
        <v>21134626</v>
      </c>
      <c r="I66" s="89">
        <f>+IF((I61-I64)&gt;0,(I61-I64),0)</f>
        <v>46687051</v>
      </c>
    </row>
    <row r="67" spans="1:9" x14ac:dyDescent="0.2">
      <c r="A67" s="227" t="s">
        <v>378</v>
      </c>
      <c r="B67" s="227"/>
      <c r="C67" s="227"/>
      <c r="D67" s="227"/>
      <c r="E67" s="227"/>
      <c r="F67" s="227"/>
      <c r="G67" s="88">
        <v>61</v>
      </c>
      <c r="H67" s="89">
        <f>+IF((H61-H64)&lt;0,(H61-H64),0)</f>
        <v>0</v>
      </c>
      <c r="I67" s="89">
        <f>+IF((I61-I64)&lt;0,(I61-I64),0)</f>
        <v>0</v>
      </c>
    </row>
    <row r="68" spans="1:9" x14ac:dyDescent="0.2">
      <c r="A68" s="197" t="s">
        <v>155</v>
      </c>
      <c r="B68" s="197"/>
      <c r="C68" s="197"/>
      <c r="D68" s="197"/>
      <c r="E68" s="197"/>
      <c r="F68" s="197"/>
      <c r="G68" s="219"/>
      <c r="H68" s="219"/>
      <c r="I68" s="219"/>
    </row>
    <row r="69" spans="1:9" ht="25.9" customHeight="1" x14ac:dyDescent="0.2">
      <c r="A69" s="193" t="s">
        <v>379</v>
      </c>
      <c r="B69" s="193"/>
      <c r="C69" s="193"/>
      <c r="D69" s="193"/>
      <c r="E69" s="193"/>
      <c r="F69" s="193"/>
      <c r="G69" s="88">
        <v>62</v>
      </c>
      <c r="H69" s="89">
        <f>H70-H71</f>
        <v>0</v>
      </c>
      <c r="I69" s="89">
        <f>I70-I71</f>
        <v>0</v>
      </c>
    </row>
    <row r="70" spans="1:9" x14ac:dyDescent="0.2">
      <c r="A70" s="225" t="s">
        <v>156</v>
      </c>
      <c r="B70" s="225"/>
      <c r="C70" s="225"/>
      <c r="D70" s="225"/>
      <c r="E70" s="225"/>
      <c r="F70" s="225"/>
      <c r="G70" s="86">
        <v>63</v>
      </c>
      <c r="H70" s="87">
        <v>0</v>
      </c>
      <c r="I70" s="87">
        <v>0</v>
      </c>
    </row>
    <row r="71" spans="1:9" x14ac:dyDescent="0.2">
      <c r="A71" s="225" t="s">
        <v>157</v>
      </c>
      <c r="B71" s="225"/>
      <c r="C71" s="225"/>
      <c r="D71" s="225"/>
      <c r="E71" s="225"/>
      <c r="F71" s="225"/>
      <c r="G71" s="86">
        <v>64</v>
      </c>
      <c r="H71" s="87">
        <v>0</v>
      </c>
      <c r="I71" s="87">
        <v>0</v>
      </c>
    </row>
    <row r="72" spans="1:9" x14ac:dyDescent="0.2">
      <c r="A72" s="192" t="s">
        <v>158</v>
      </c>
      <c r="B72" s="192"/>
      <c r="C72" s="192"/>
      <c r="D72" s="192"/>
      <c r="E72" s="192"/>
      <c r="F72" s="192"/>
      <c r="G72" s="86">
        <v>65</v>
      </c>
      <c r="H72" s="87">
        <v>0</v>
      </c>
      <c r="I72" s="87">
        <v>0</v>
      </c>
    </row>
    <row r="73" spans="1:9" x14ac:dyDescent="0.2">
      <c r="A73" s="227" t="s">
        <v>380</v>
      </c>
      <c r="B73" s="227"/>
      <c r="C73" s="227"/>
      <c r="D73" s="227"/>
      <c r="E73" s="227"/>
      <c r="F73" s="227"/>
      <c r="G73" s="88">
        <v>66</v>
      </c>
      <c r="H73" s="94">
        <v>0</v>
      </c>
      <c r="I73" s="94">
        <v>0</v>
      </c>
    </row>
    <row r="74" spans="1:9" x14ac:dyDescent="0.2">
      <c r="A74" s="227" t="s">
        <v>381</v>
      </c>
      <c r="B74" s="227"/>
      <c r="C74" s="227"/>
      <c r="D74" s="227"/>
      <c r="E74" s="227"/>
      <c r="F74" s="227"/>
      <c r="G74" s="88">
        <v>67</v>
      </c>
      <c r="H74" s="94">
        <v>0</v>
      </c>
      <c r="I74" s="94">
        <v>0</v>
      </c>
    </row>
    <row r="75" spans="1:9" x14ac:dyDescent="0.2">
      <c r="A75" s="197" t="s">
        <v>159</v>
      </c>
      <c r="B75" s="197"/>
      <c r="C75" s="197"/>
      <c r="D75" s="197"/>
      <c r="E75" s="197"/>
      <c r="F75" s="197"/>
      <c r="G75" s="219"/>
      <c r="H75" s="219"/>
      <c r="I75" s="219"/>
    </row>
    <row r="76" spans="1:9" x14ac:dyDescent="0.2">
      <c r="A76" s="193" t="s">
        <v>382</v>
      </c>
      <c r="B76" s="193"/>
      <c r="C76" s="193"/>
      <c r="D76" s="193"/>
      <c r="E76" s="193"/>
      <c r="F76" s="193"/>
      <c r="G76" s="88">
        <v>68</v>
      </c>
      <c r="H76" s="94">
        <v>0</v>
      </c>
      <c r="I76" s="94">
        <v>0</v>
      </c>
    </row>
    <row r="77" spans="1:9" x14ac:dyDescent="0.2">
      <c r="A77" s="226" t="s">
        <v>383</v>
      </c>
      <c r="B77" s="226"/>
      <c r="C77" s="226"/>
      <c r="D77" s="226"/>
      <c r="E77" s="226"/>
      <c r="F77" s="226"/>
      <c r="G77" s="95">
        <v>69</v>
      </c>
      <c r="H77" s="96">
        <v>0</v>
      </c>
      <c r="I77" s="96">
        <v>0</v>
      </c>
    </row>
    <row r="78" spans="1:9" x14ac:dyDescent="0.2">
      <c r="A78" s="226" t="s">
        <v>384</v>
      </c>
      <c r="B78" s="226"/>
      <c r="C78" s="226"/>
      <c r="D78" s="226"/>
      <c r="E78" s="226"/>
      <c r="F78" s="226"/>
      <c r="G78" s="95">
        <v>70</v>
      </c>
      <c r="H78" s="96">
        <v>0</v>
      </c>
      <c r="I78" s="96">
        <v>0</v>
      </c>
    </row>
    <row r="79" spans="1:9" x14ac:dyDescent="0.2">
      <c r="A79" s="193" t="s">
        <v>385</v>
      </c>
      <c r="B79" s="193"/>
      <c r="C79" s="193"/>
      <c r="D79" s="193"/>
      <c r="E79" s="193"/>
      <c r="F79" s="193"/>
      <c r="G79" s="88">
        <v>71</v>
      </c>
      <c r="H79" s="94">
        <v>0</v>
      </c>
      <c r="I79" s="94">
        <v>0</v>
      </c>
    </row>
    <row r="80" spans="1:9" x14ac:dyDescent="0.2">
      <c r="A80" s="193" t="s">
        <v>386</v>
      </c>
      <c r="B80" s="193"/>
      <c r="C80" s="193"/>
      <c r="D80" s="193"/>
      <c r="E80" s="193"/>
      <c r="F80" s="193"/>
      <c r="G80" s="88">
        <v>72</v>
      </c>
      <c r="H80" s="94">
        <v>0</v>
      </c>
      <c r="I80" s="94">
        <v>0</v>
      </c>
    </row>
    <row r="81" spans="1:9" x14ac:dyDescent="0.2">
      <c r="A81" s="227" t="s">
        <v>387</v>
      </c>
      <c r="B81" s="227"/>
      <c r="C81" s="227"/>
      <c r="D81" s="227"/>
      <c r="E81" s="227"/>
      <c r="F81" s="227"/>
      <c r="G81" s="88">
        <v>73</v>
      </c>
      <c r="H81" s="94">
        <v>0</v>
      </c>
      <c r="I81" s="94">
        <v>0</v>
      </c>
    </row>
    <row r="82" spans="1:9" x14ac:dyDescent="0.2">
      <c r="A82" s="227" t="s">
        <v>388</v>
      </c>
      <c r="B82" s="227"/>
      <c r="C82" s="227"/>
      <c r="D82" s="227"/>
      <c r="E82" s="227"/>
      <c r="F82" s="227"/>
      <c r="G82" s="88">
        <v>74</v>
      </c>
      <c r="H82" s="94">
        <v>0</v>
      </c>
      <c r="I82" s="94">
        <v>0</v>
      </c>
    </row>
    <row r="83" spans="1:9" x14ac:dyDescent="0.2">
      <c r="A83" s="197" t="s">
        <v>115</v>
      </c>
      <c r="B83" s="197"/>
      <c r="C83" s="197"/>
      <c r="D83" s="197"/>
      <c r="E83" s="197"/>
      <c r="F83" s="197"/>
      <c r="G83" s="219"/>
      <c r="H83" s="219"/>
      <c r="I83" s="219"/>
    </row>
    <row r="84" spans="1:9" x14ac:dyDescent="0.2">
      <c r="A84" s="220" t="s">
        <v>389</v>
      </c>
      <c r="B84" s="220"/>
      <c r="C84" s="220"/>
      <c r="D84" s="220"/>
      <c r="E84" s="220"/>
      <c r="F84" s="220"/>
      <c r="G84" s="88">
        <v>75</v>
      </c>
      <c r="H84" s="97">
        <f>H85+H86</f>
        <v>21134625</v>
      </c>
      <c r="I84" s="97">
        <f>I85+I86</f>
        <v>46687051</v>
      </c>
    </row>
    <row r="85" spans="1:9" x14ac:dyDescent="0.2">
      <c r="A85" s="221" t="s">
        <v>160</v>
      </c>
      <c r="B85" s="221"/>
      <c r="C85" s="221"/>
      <c r="D85" s="221"/>
      <c r="E85" s="221"/>
      <c r="F85" s="221"/>
      <c r="G85" s="86">
        <v>76</v>
      </c>
      <c r="H85" s="106">
        <v>21048787</v>
      </c>
      <c r="I85" s="106">
        <v>46245739</v>
      </c>
    </row>
    <row r="86" spans="1:9" x14ac:dyDescent="0.2">
      <c r="A86" s="221" t="s">
        <v>161</v>
      </c>
      <c r="B86" s="221"/>
      <c r="C86" s="221"/>
      <c r="D86" s="221"/>
      <c r="E86" s="221"/>
      <c r="F86" s="221"/>
      <c r="G86" s="86">
        <v>77</v>
      </c>
      <c r="H86" s="108">
        <v>85838</v>
      </c>
      <c r="I86" s="108">
        <v>441312</v>
      </c>
    </row>
    <row r="87" spans="1:9" x14ac:dyDescent="0.2">
      <c r="A87" s="222" t="s">
        <v>117</v>
      </c>
      <c r="B87" s="222"/>
      <c r="C87" s="222"/>
      <c r="D87" s="222"/>
      <c r="E87" s="222"/>
      <c r="F87" s="222"/>
      <c r="G87" s="223"/>
      <c r="H87" s="223"/>
      <c r="I87" s="223"/>
    </row>
    <row r="88" spans="1:9" x14ac:dyDescent="0.2">
      <c r="A88" s="224" t="s">
        <v>162</v>
      </c>
      <c r="B88" s="224"/>
      <c r="C88" s="224"/>
      <c r="D88" s="224"/>
      <c r="E88" s="224"/>
      <c r="F88" s="224"/>
      <c r="G88" s="86">
        <v>78</v>
      </c>
      <c r="H88" s="98">
        <v>0</v>
      </c>
      <c r="I88" s="98">
        <v>0</v>
      </c>
    </row>
    <row r="89" spans="1:9" ht="29.25" customHeight="1" x14ac:dyDescent="0.2">
      <c r="A89" s="218" t="s">
        <v>434</v>
      </c>
      <c r="B89" s="218"/>
      <c r="C89" s="218"/>
      <c r="D89" s="218"/>
      <c r="E89" s="218"/>
      <c r="F89" s="218"/>
      <c r="G89" s="88">
        <v>79</v>
      </c>
      <c r="H89" s="97">
        <f>H90+H97</f>
        <v>1610970</v>
      </c>
      <c r="I89" s="97">
        <f>I90+I97</f>
        <v>-202083</v>
      </c>
    </row>
    <row r="90" spans="1:9" ht="24.6" customHeight="1" x14ac:dyDescent="0.2">
      <c r="A90" s="230" t="s">
        <v>442</v>
      </c>
      <c r="B90" s="230"/>
      <c r="C90" s="230"/>
      <c r="D90" s="230"/>
      <c r="E90" s="230"/>
      <c r="F90" s="230"/>
      <c r="G90" s="88">
        <v>80</v>
      </c>
      <c r="H90" s="97">
        <f>SUM(H91:H95)</f>
        <v>0</v>
      </c>
      <c r="I90" s="97">
        <f>SUM(I91:I95)</f>
        <v>0</v>
      </c>
    </row>
    <row r="91" spans="1:9" ht="24.6" customHeight="1" x14ac:dyDescent="0.2">
      <c r="A91" s="225" t="s">
        <v>352</v>
      </c>
      <c r="B91" s="225"/>
      <c r="C91" s="225"/>
      <c r="D91" s="225"/>
      <c r="E91" s="225"/>
      <c r="F91" s="225"/>
      <c r="G91" s="88">
        <v>81</v>
      </c>
      <c r="H91" s="98">
        <v>0</v>
      </c>
      <c r="I91" s="98">
        <v>0</v>
      </c>
    </row>
    <row r="92" spans="1:9" ht="39" customHeight="1" x14ac:dyDescent="0.2">
      <c r="A92" s="225" t="s">
        <v>353</v>
      </c>
      <c r="B92" s="225"/>
      <c r="C92" s="225"/>
      <c r="D92" s="225"/>
      <c r="E92" s="225"/>
      <c r="F92" s="225"/>
      <c r="G92" s="88">
        <v>82</v>
      </c>
      <c r="H92" s="98">
        <v>0</v>
      </c>
      <c r="I92" s="98">
        <v>0</v>
      </c>
    </row>
    <row r="93" spans="1:9" ht="44.25" customHeight="1" x14ac:dyDescent="0.2">
      <c r="A93" s="225" t="s">
        <v>354</v>
      </c>
      <c r="B93" s="225"/>
      <c r="C93" s="225"/>
      <c r="D93" s="225"/>
      <c r="E93" s="225"/>
      <c r="F93" s="225"/>
      <c r="G93" s="88">
        <v>83</v>
      </c>
      <c r="H93" s="98">
        <v>0</v>
      </c>
      <c r="I93" s="98">
        <v>0</v>
      </c>
    </row>
    <row r="94" spans="1:9" ht="16.5" customHeight="1" x14ac:dyDescent="0.2">
      <c r="A94" s="225" t="s">
        <v>355</v>
      </c>
      <c r="B94" s="225"/>
      <c r="C94" s="225"/>
      <c r="D94" s="225"/>
      <c r="E94" s="225"/>
      <c r="F94" s="225"/>
      <c r="G94" s="88">
        <v>84</v>
      </c>
      <c r="H94" s="98">
        <v>0</v>
      </c>
      <c r="I94" s="98">
        <v>0</v>
      </c>
    </row>
    <row r="95" spans="1:9" ht="13.5" customHeight="1" x14ac:dyDescent="0.2">
      <c r="A95" s="225" t="s">
        <v>356</v>
      </c>
      <c r="B95" s="225"/>
      <c r="C95" s="225"/>
      <c r="D95" s="225"/>
      <c r="E95" s="225"/>
      <c r="F95" s="225"/>
      <c r="G95" s="88">
        <v>85</v>
      </c>
      <c r="H95" s="98">
        <v>0</v>
      </c>
      <c r="I95" s="98">
        <v>0</v>
      </c>
    </row>
    <row r="96" spans="1:9" ht="24.6" customHeight="1" x14ac:dyDescent="0.2">
      <c r="A96" s="225" t="s">
        <v>357</v>
      </c>
      <c r="B96" s="225"/>
      <c r="C96" s="225"/>
      <c r="D96" s="225"/>
      <c r="E96" s="225"/>
      <c r="F96" s="225"/>
      <c r="G96" s="88">
        <v>86</v>
      </c>
      <c r="H96" s="98">
        <v>0</v>
      </c>
      <c r="I96" s="98">
        <v>0</v>
      </c>
    </row>
    <row r="97" spans="1:9" ht="24.6" customHeight="1" x14ac:dyDescent="0.2">
      <c r="A97" s="230" t="s">
        <v>435</v>
      </c>
      <c r="B97" s="230"/>
      <c r="C97" s="230"/>
      <c r="D97" s="230"/>
      <c r="E97" s="230"/>
      <c r="F97" s="230"/>
      <c r="G97" s="88">
        <v>87</v>
      </c>
      <c r="H97" s="97">
        <f>SUM(H98:H105)</f>
        <v>1610970</v>
      </c>
      <c r="I97" s="97">
        <f>SUM(I98:I105)</f>
        <v>-202083</v>
      </c>
    </row>
    <row r="98" spans="1:9" x14ac:dyDescent="0.2">
      <c r="A98" s="225" t="s">
        <v>163</v>
      </c>
      <c r="B98" s="225"/>
      <c r="C98" s="225"/>
      <c r="D98" s="225"/>
      <c r="E98" s="225"/>
      <c r="F98" s="225"/>
      <c r="G98" s="86">
        <v>88</v>
      </c>
      <c r="H98" s="106">
        <v>1610970</v>
      </c>
      <c r="I98" s="106">
        <v>-202083</v>
      </c>
    </row>
    <row r="99" spans="1:9" ht="35.25" customHeight="1" x14ac:dyDescent="0.2">
      <c r="A99" s="225" t="s">
        <v>358</v>
      </c>
      <c r="B99" s="225"/>
      <c r="C99" s="225"/>
      <c r="D99" s="225"/>
      <c r="E99" s="225"/>
      <c r="F99" s="225"/>
      <c r="G99" s="86">
        <v>89</v>
      </c>
      <c r="H99" s="98">
        <v>0</v>
      </c>
      <c r="I99" s="98">
        <v>0</v>
      </c>
    </row>
    <row r="100" spans="1:9" x14ac:dyDescent="0.2">
      <c r="A100" s="225" t="s">
        <v>359</v>
      </c>
      <c r="B100" s="225"/>
      <c r="C100" s="225"/>
      <c r="D100" s="225"/>
      <c r="E100" s="225"/>
      <c r="F100" s="225"/>
      <c r="G100" s="86">
        <v>90</v>
      </c>
      <c r="H100" s="98">
        <v>0</v>
      </c>
      <c r="I100" s="98">
        <v>0</v>
      </c>
    </row>
    <row r="101" spans="1:9" ht="33.75" customHeight="1" x14ac:dyDescent="0.2">
      <c r="A101" s="225" t="s">
        <v>360</v>
      </c>
      <c r="B101" s="225"/>
      <c r="C101" s="225"/>
      <c r="D101" s="225"/>
      <c r="E101" s="225"/>
      <c r="F101" s="225"/>
      <c r="G101" s="86">
        <v>91</v>
      </c>
      <c r="H101" s="98">
        <v>0</v>
      </c>
      <c r="I101" s="98">
        <v>0</v>
      </c>
    </row>
    <row r="102" spans="1:9" ht="29.25" customHeight="1" x14ac:dyDescent="0.2">
      <c r="A102" s="225" t="s">
        <v>361</v>
      </c>
      <c r="B102" s="225"/>
      <c r="C102" s="225"/>
      <c r="D102" s="225"/>
      <c r="E102" s="225"/>
      <c r="F102" s="225"/>
      <c r="G102" s="86">
        <v>92</v>
      </c>
      <c r="H102" s="98">
        <v>0</v>
      </c>
      <c r="I102" s="98">
        <v>0</v>
      </c>
    </row>
    <row r="103" spans="1:9" x14ac:dyDescent="0.2">
      <c r="A103" s="225" t="s">
        <v>362</v>
      </c>
      <c r="B103" s="225"/>
      <c r="C103" s="225"/>
      <c r="D103" s="225"/>
      <c r="E103" s="225"/>
      <c r="F103" s="225"/>
      <c r="G103" s="86">
        <v>93</v>
      </c>
      <c r="H103" s="98">
        <v>0</v>
      </c>
      <c r="I103" s="98">
        <v>0</v>
      </c>
    </row>
    <row r="104" spans="1:9" ht="24.75" customHeight="1" x14ac:dyDescent="0.2">
      <c r="A104" s="225" t="s">
        <v>363</v>
      </c>
      <c r="B104" s="225"/>
      <c r="C104" s="225"/>
      <c r="D104" s="225"/>
      <c r="E104" s="225"/>
      <c r="F104" s="225"/>
      <c r="G104" s="86">
        <v>94</v>
      </c>
      <c r="H104" s="98">
        <v>0</v>
      </c>
      <c r="I104" s="98">
        <v>0</v>
      </c>
    </row>
    <row r="105" spans="1:9" ht="15.75" customHeight="1" x14ac:dyDescent="0.2">
      <c r="A105" s="225" t="s">
        <v>364</v>
      </c>
      <c r="B105" s="225"/>
      <c r="C105" s="225"/>
      <c r="D105" s="225"/>
      <c r="E105" s="225"/>
      <c r="F105" s="225"/>
      <c r="G105" s="86">
        <v>95</v>
      </c>
      <c r="H105" s="98">
        <v>0</v>
      </c>
      <c r="I105" s="98">
        <v>0</v>
      </c>
    </row>
    <row r="106" spans="1:9" ht="24.75" customHeight="1" x14ac:dyDescent="0.2">
      <c r="A106" s="225" t="s">
        <v>365</v>
      </c>
      <c r="B106" s="225"/>
      <c r="C106" s="225"/>
      <c r="D106" s="225"/>
      <c r="E106" s="225"/>
      <c r="F106" s="225"/>
      <c r="G106" s="86">
        <v>96</v>
      </c>
      <c r="H106" s="98">
        <v>0</v>
      </c>
      <c r="I106" s="98">
        <v>0</v>
      </c>
    </row>
    <row r="107" spans="1:9" ht="27.6" customHeight="1" x14ac:dyDescent="0.2">
      <c r="A107" s="218" t="s">
        <v>437</v>
      </c>
      <c r="B107" s="218"/>
      <c r="C107" s="218"/>
      <c r="D107" s="218"/>
      <c r="E107" s="218"/>
      <c r="F107" s="218"/>
      <c r="G107" s="88">
        <v>97</v>
      </c>
      <c r="H107" s="97">
        <f>H90+H97-H106-H96</f>
        <v>1610970</v>
      </c>
      <c r="I107" s="97">
        <f>I90+I97-I106-I96</f>
        <v>-202083</v>
      </c>
    </row>
    <row r="108" spans="1:9" x14ac:dyDescent="0.2">
      <c r="A108" s="218" t="s">
        <v>372</v>
      </c>
      <c r="B108" s="218"/>
      <c r="C108" s="218"/>
      <c r="D108" s="218"/>
      <c r="E108" s="218"/>
      <c r="F108" s="218"/>
      <c r="G108" s="88">
        <v>98</v>
      </c>
      <c r="H108" s="97">
        <f>H88+H107</f>
        <v>1610970</v>
      </c>
      <c r="I108" s="97">
        <f>I88+I107</f>
        <v>-202083</v>
      </c>
    </row>
    <row r="109" spans="1:9" x14ac:dyDescent="0.2">
      <c r="A109" s="197" t="s">
        <v>164</v>
      </c>
      <c r="B109" s="197"/>
      <c r="C109" s="197"/>
      <c r="D109" s="197"/>
      <c r="E109" s="197"/>
      <c r="F109" s="197"/>
      <c r="G109" s="219"/>
      <c r="H109" s="219"/>
      <c r="I109" s="219"/>
    </row>
    <row r="110" spans="1:9" ht="24.75" customHeight="1" x14ac:dyDescent="0.2">
      <c r="A110" s="220" t="s">
        <v>436</v>
      </c>
      <c r="B110" s="220"/>
      <c r="C110" s="220"/>
      <c r="D110" s="220"/>
      <c r="E110" s="220"/>
      <c r="F110" s="220"/>
      <c r="G110" s="88">
        <v>99</v>
      </c>
      <c r="H110" s="97">
        <f>H111+H112</f>
        <v>22745595</v>
      </c>
      <c r="I110" s="97">
        <f>I111+I112</f>
        <v>46484968</v>
      </c>
    </row>
    <row r="111" spans="1:9" x14ac:dyDescent="0.2">
      <c r="A111" s="221" t="s">
        <v>116</v>
      </c>
      <c r="B111" s="221"/>
      <c r="C111" s="221"/>
      <c r="D111" s="221"/>
      <c r="E111" s="221"/>
      <c r="F111" s="221"/>
      <c r="G111" s="86">
        <v>100</v>
      </c>
      <c r="H111" s="106">
        <v>22656585</v>
      </c>
      <c r="I111" s="106">
        <v>46037264</v>
      </c>
    </row>
    <row r="112" spans="1:9" x14ac:dyDescent="0.2">
      <c r="A112" s="221" t="s">
        <v>165</v>
      </c>
      <c r="B112" s="221"/>
      <c r="C112" s="221"/>
      <c r="D112" s="221"/>
      <c r="E112" s="221"/>
      <c r="F112" s="221"/>
      <c r="G112" s="86">
        <v>101</v>
      </c>
      <c r="H112" s="108">
        <v>89010</v>
      </c>
      <c r="I112" s="108">
        <v>447704</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conditionalFormatting sqref="H9:I9">
    <cfRule type="cellIs" dxfId="74" priority="26" stopIfTrue="1" operator="notEqual">
      <formula>ROUND(H9,0)</formula>
    </cfRule>
    <cfRule type="cellIs" dxfId="73" priority="27" stopIfTrue="1" operator="lessThan">
      <formula>0</formula>
    </cfRule>
  </conditionalFormatting>
  <conditionalFormatting sqref="H12:I12">
    <cfRule type="cellIs" dxfId="72" priority="24" stopIfTrue="1" operator="notEqual">
      <formula>ROUND(H12,0)</formula>
    </cfRule>
    <cfRule type="cellIs" dxfId="71" priority="25" stopIfTrue="1" operator="lessThan">
      <formula>0</formula>
    </cfRule>
  </conditionalFormatting>
  <conditionalFormatting sqref="H14:I14">
    <cfRule type="cellIs" dxfId="70" priority="23" stopIfTrue="1" operator="notEqual">
      <formula>ROUND(H14,0)</formula>
    </cfRule>
  </conditionalFormatting>
  <conditionalFormatting sqref="H16:I18">
    <cfRule type="cellIs" dxfId="69" priority="21" stopIfTrue="1" operator="notEqual">
      <formula>ROUND(H16,0)</formula>
    </cfRule>
    <cfRule type="cellIs" dxfId="68" priority="22" stopIfTrue="1" operator="lessThan">
      <formula>0</formula>
    </cfRule>
  </conditionalFormatting>
  <conditionalFormatting sqref="H20:I24">
    <cfRule type="cellIs" dxfId="67" priority="19" stopIfTrue="1" operator="notEqual">
      <formula>ROUND(H20,0)</formula>
    </cfRule>
    <cfRule type="cellIs" dxfId="66" priority="20" stopIfTrue="1" operator="lessThan">
      <formula>0</formula>
    </cfRule>
  </conditionalFormatting>
  <conditionalFormatting sqref="H26:I27">
    <cfRule type="cellIs" dxfId="65" priority="18" stopIfTrue="1" operator="notEqual">
      <formula>ROUND(H26,0)</formula>
    </cfRule>
  </conditionalFormatting>
  <conditionalFormatting sqref="H29:I34">
    <cfRule type="cellIs" dxfId="64" priority="15" stopIfTrue="1" operator="notEqual">
      <formula>ROUND(H29,0)</formula>
    </cfRule>
  </conditionalFormatting>
  <conditionalFormatting sqref="H35:I35">
    <cfRule type="cellIs" dxfId="63" priority="16" stopIfTrue="1" operator="notEqual">
      <formula>ROUND(H35,0)</formula>
    </cfRule>
    <cfRule type="cellIs" dxfId="62" priority="17" stopIfTrue="1" operator="lessThan">
      <formula>0</formula>
    </cfRule>
  </conditionalFormatting>
  <conditionalFormatting sqref="H37:I46">
    <cfRule type="cellIs" dxfId="61" priority="13" stopIfTrue="1" operator="notEqual">
      <formula>ROUND(H37,0)</formula>
    </cfRule>
    <cfRule type="cellIs" dxfId="60" priority="14" stopIfTrue="1" operator="lessThan">
      <formula>0</formula>
    </cfRule>
  </conditionalFormatting>
  <conditionalFormatting sqref="H53:I53">
    <cfRule type="cellIs" dxfId="59" priority="10" stopIfTrue="1" operator="notEqual">
      <formula>ROUND(H53,0)</formula>
    </cfRule>
  </conditionalFormatting>
  <conditionalFormatting sqref="H50:I52 H54:I55">
    <cfRule type="cellIs" dxfId="58" priority="11" stopIfTrue="1" operator="notEqual">
      <formula>ROUND(H50,0)</formula>
    </cfRule>
    <cfRule type="cellIs" dxfId="57" priority="12" stopIfTrue="1" operator="lessThan">
      <formula>0</formula>
    </cfRule>
  </conditionalFormatting>
  <conditionalFormatting sqref="H64:I64">
    <cfRule type="cellIs" dxfId="56" priority="9" stopIfTrue="1" operator="notEqual">
      <formula>ROUND(H64,0)</formula>
    </cfRule>
  </conditionalFormatting>
  <conditionalFormatting sqref="I85:I86">
    <cfRule type="cellIs" dxfId="55" priority="8" stopIfTrue="1" operator="notEqual">
      <formula>ROUND(I85,0)</formula>
    </cfRule>
  </conditionalFormatting>
  <conditionalFormatting sqref="H85:H86">
    <cfRule type="cellIs" dxfId="54" priority="7" stopIfTrue="1" operator="notEqual">
      <formula>ROUND(H85,0)</formula>
    </cfRule>
  </conditionalFormatting>
  <conditionalFormatting sqref="I98">
    <cfRule type="cellIs" dxfId="53" priority="6" stopIfTrue="1" operator="notEqual">
      <formula>ROUND(I98,0)</formula>
    </cfRule>
  </conditionalFormatting>
  <conditionalFormatting sqref="H98">
    <cfRule type="cellIs" dxfId="52" priority="5" stopIfTrue="1" operator="notEqual">
      <formula>ROUND(H98,0)</formula>
    </cfRule>
  </conditionalFormatting>
  <conditionalFormatting sqref="I111:I112">
    <cfRule type="cellIs" dxfId="51" priority="4" stopIfTrue="1" operator="notEqual">
      <formula>ROUND(I111,0)</formula>
    </cfRule>
  </conditionalFormatting>
  <conditionalFormatting sqref="H111:H112">
    <cfRule type="cellIs" dxfId="50" priority="3" stopIfTrue="1" operator="notEqual">
      <formula>ROUND(H111,0)</formula>
    </cfRule>
  </conditionalFormatting>
  <conditionalFormatting sqref="H48:I49">
    <cfRule type="cellIs" dxfId="5" priority="1" stopIfTrue="1" operator="notEqual">
      <formula>ROUND(H48,0)</formula>
    </cfRule>
    <cfRule type="cellIs" dxfId="4"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H58" sqref="H58"/>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36" t="s">
        <v>166</v>
      </c>
      <c r="B1" s="240"/>
      <c r="C1" s="240"/>
      <c r="D1" s="240"/>
      <c r="E1" s="240"/>
      <c r="F1" s="240"/>
      <c r="G1" s="240"/>
      <c r="H1" s="240"/>
      <c r="I1" s="240"/>
    </row>
    <row r="2" spans="1:9" ht="12.75" customHeight="1" x14ac:dyDescent="0.2">
      <c r="A2" s="235" t="s">
        <v>459</v>
      </c>
      <c r="B2" s="202"/>
      <c r="C2" s="202"/>
      <c r="D2" s="202"/>
      <c r="E2" s="202"/>
      <c r="F2" s="202"/>
      <c r="G2" s="202"/>
      <c r="H2" s="202"/>
      <c r="I2" s="202"/>
    </row>
    <row r="3" spans="1:9" x14ac:dyDescent="0.2">
      <c r="A3" s="241" t="s">
        <v>279</v>
      </c>
      <c r="B3" s="242"/>
      <c r="C3" s="242"/>
      <c r="D3" s="242"/>
      <c r="E3" s="242"/>
      <c r="F3" s="242"/>
      <c r="G3" s="242"/>
      <c r="H3" s="242"/>
      <c r="I3" s="242"/>
    </row>
    <row r="4" spans="1:9" ht="12.75" customHeight="1" x14ac:dyDescent="0.2">
      <c r="A4" s="205" t="s">
        <v>457</v>
      </c>
      <c r="B4" s="206"/>
      <c r="C4" s="206"/>
      <c r="D4" s="206"/>
      <c r="E4" s="206"/>
      <c r="F4" s="206"/>
      <c r="G4" s="206"/>
      <c r="H4" s="206"/>
      <c r="I4" s="207"/>
    </row>
    <row r="5" spans="1:9" ht="22.5" x14ac:dyDescent="0.2">
      <c r="A5" s="231" t="s">
        <v>2</v>
      </c>
      <c r="B5" s="232"/>
      <c r="C5" s="232"/>
      <c r="D5" s="232"/>
      <c r="E5" s="232"/>
      <c r="F5" s="232"/>
      <c r="G5" s="99" t="s">
        <v>106</v>
      </c>
      <c r="H5" s="92" t="s">
        <v>293</v>
      </c>
      <c r="I5" s="92" t="s">
        <v>276</v>
      </c>
    </row>
    <row r="6" spans="1:9" x14ac:dyDescent="0.2">
      <c r="A6" s="243">
        <v>1</v>
      </c>
      <c r="B6" s="232"/>
      <c r="C6" s="232"/>
      <c r="D6" s="232"/>
      <c r="E6" s="232"/>
      <c r="F6" s="232"/>
      <c r="G6" s="92">
        <v>2</v>
      </c>
      <c r="H6" s="92" t="s">
        <v>167</v>
      </c>
      <c r="I6" s="92" t="s">
        <v>168</v>
      </c>
    </row>
    <row r="7" spans="1:9" x14ac:dyDescent="0.2">
      <c r="A7" s="237" t="s">
        <v>169</v>
      </c>
      <c r="B7" s="237"/>
      <c r="C7" s="237"/>
      <c r="D7" s="237"/>
      <c r="E7" s="237"/>
      <c r="F7" s="237"/>
      <c r="G7" s="237"/>
      <c r="H7" s="237"/>
      <c r="I7" s="237"/>
    </row>
    <row r="8" spans="1:9" ht="12.75" customHeight="1" x14ac:dyDescent="0.2">
      <c r="A8" s="225" t="s">
        <v>170</v>
      </c>
      <c r="B8" s="225"/>
      <c r="C8" s="225"/>
      <c r="D8" s="225"/>
      <c r="E8" s="225"/>
      <c r="F8" s="225"/>
      <c r="G8" s="95">
        <v>1</v>
      </c>
      <c r="H8" s="109">
        <v>27799662</v>
      </c>
      <c r="I8" s="109">
        <v>52070865</v>
      </c>
    </row>
    <row r="9" spans="1:9" ht="12.75" customHeight="1" x14ac:dyDescent="0.2">
      <c r="A9" s="227" t="s">
        <v>171</v>
      </c>
      <c r="B9" s="227"/>
      <c r="C9" s="227"/>
      <c r="D9" s="227"/>
      <c r="E9" s="227"/>
      <c r="F9" s="227"/>
      <c r="G9" s="88">
        <v>2</v>
      </c>
      <c r="H9" s="101">
        <f>H10+H11+H12+H13+H14+H15+H16+H17</f>
        <v>35501133</v>
      </c>
      <c r="I9" s="101">
        <f>I10+I11+I12+I13+I14+I15+I16+I17</f>
        <v>27183379</v>
      </c>
    </row>
    <row r="10" spans="1:9" ht="12.75" customHeight="1" x14ac:dyDescent="0.2">
      <c r="A10" s="239" t="s">
        <v>172</v>
      </c>
      <c r="B10" s="239"/>
      <c r="C10" s="239"/>
      <c r="D10" s="239"/>
      <c r="E10" s="239"/>
      <c r="F10" s="239"/>
      <c r="G10" s="95">
        <v>3</v>
      </c>
      <c r="H10" s="110">
        <v>11428032</v>
      </c>
      <c r="I10" s="110">
        <v>12551514</v>
      </c>
    </row>
    <row r="11" spans="1:9" ht="31.15" customHeight="1" x14ac:dyDescent="0.2">
      <c r="A11" s="239" t="s">
        <v>298</v>
      </c>
      <c r="B11" s="239"/>
      <c r="C11" s="239"/>
      <c r="D11" s="239"/>
      <c r="E11" s="239"/>
      <c r="F11" s="239"/>
      <c r="G11" s="95">
        <v>4</v>
      </c>
      <c r="H11" s="110">
        <v>233110</v>
      </c>
      <c r="I11" s="110">
        <v>273512</v>
      </c>
    </row>
    <row r="12" spans="1:9" ht="28.15" customHeight="1" x14ac:dyDescent="0.2">
      <c r="A12" s="239" t="s">
        <v>299</v>
      </c>
      <c r="B12" s="239"/>
      <c r="C12" s="239"/>
      <c r="D12" s="239"/>
      <c r="E12" s="239"/>
      <c r="F12" s="239"/>
      <c r="G12" s="95">
        <v>5</v>
      </c>
      <c r="H12" s="110">
        <v>0</v>
      </c>
      <c r="I12" s="110">
        <v>0</v>
      </c>
    </row>
    <row r="13" spans="1:9" ht="12.75" customHeight="1" x14ac:dyDescent="0.2">
      <c r="A13" s="239" t="s">
        <v>173</v>
      </c>
      <c r="B13" s="239"/>
      <c r="C13" s="239"/>
      <c r="D13" s="239"/>
      <c r="E13" s="239"/>
      <c r="F13" s="239"/>
      <c r="G13" s="95">
        <v>6</v>
      </c>
      <c r="H13" s="110">
        <v>-1961676</v>
      </c>
      <c r="I13" s="110">
        <v>-1720625</v>
      </c>
    </row>
    <row r="14" spans="1:9" ht="12.75" customHeight="1" x14ac:dyDescent="0.2">
      <c r="A14" s="239" t="s">
        <v>174</v>
      </c>
      <c r="B14" s="239"/>
      <c r="C14" s="239"/>
      <c r="D14" s="239"/>
      <c r="E14" s="239"/>
      <c r="F14" s="239"/>
      <c r="G14" s="95">
        <v>7</v>
      </c>
      <c r="H14" s="110">
        <v>9169344</v>
      </c>
      <c r="I14" s="110">
        <v>9617752</v>
      </c>
    </row>
    <row r="15" spans="1:9" ht="12.75" customHeight="1" x14ac:dyDescent="0.2">
      <c r="A15" s="239" t="s">
        <v>175</v>
      </c>
      <c r="B15" s="239"/>
      <c r="C15" s="239"/>
      <c r="D15" s="239"/>
      <c r="E15" s="239"/>
      <c r="F15" s="239"/>
      <c r="G15" s="95">
        <v>8</v>
      </c>
      <c r="H15" s="110">
        <v>-316779</v>
      </c>
      <c r="I15" s="110">
        <v>1685910</v>
      </c>
    </row>
    <row r="16" spans="1:9" ht="12.75" customHeight="1" x14ac:dyDescent="0.2">
      <c r="A16" s="239" t="s">
        <v>176</v>
      </c>
      <c r="B16" s="239"/>
      <c r="C16" s="239"/>
      <c r="D16" s="239"/>
      <c r="E16" s="239"/>
      <c r="F16" s="239"/>
      <c r="G16" s="95">
        <v>9</v>
      </c>
      <c r="H16" s="110">
        <v>1377769</v>
      </c>
      <c r="I16" s="110">
        <v>-472752</v>
      </c>
    </row>
    <row r="17" spans="1:9" ht="27.6" customHeight="1" x14ac:dyDescent="0.2">
      <c r="A17" s="239" t="s">
        <v>177</v>
      </c>
      <c r="B17" s="239"/>
      <c r="C17" s="239"/>
      <c r="D17" s="239"/>
      <c r="E17" s="239"/>
      <c r="F17" s="239"/>
      <c r="G17" s="95">
        <v>10</v>
      </c>
      <c r="H17" s="110">
        <v>15571333</v>
      </c>
      <c r="I17" s="110">
        <v>5248068</v>
      </c>
    </row>
    <row r="18" spans="1:9" ht="29.45" customHeight="1" x14ac:dyDescent="0.2">
      <c r="A18" s="218" t="s">
        <v>301</v>
      </c>
      <c r="B18" s="218"/>
      <c r="C18" s="218"/>
      <c r="D18" s="218"/>
      <c r="E18" s="218"/>
      <c r="F18" s="218"/>
      <c r="G18" s="88">
        <v>11</v>
      </c>
      <c r="H18" s="101">
        <f>H8+H9</f>
        <v>63300795</v>
      </c>
      <c r="I18" s="101">
        <f>I8+I9</f>
        <v>79254244</v>
      </c>
    </row>
    <row r="19" spans="1:9" ht="12.75" customHeight="1" x14ac:dyDescent="0.2">
      <c r="A19" s="227" t="s">
        <v>178</v>
      </c>
      <c r="B19" s="227"/>
      <c r="C19" s="227"/>
      <c r="D19" s="227"/>
      <c r="E19" s="227"/>
      <c r="F19" s="227"/>
      <c r="G19" s="88">
        <v>12</v>
      </c>
      <c r="H19" s="101">
        <f>H20+H21+H22+H23</f>
        <v>37729865</v>
      </c>
      <c r="I19" s="101">
        <f>I20+I21+I22+I23</f>
        <v>-117453443</v>
      </c>
    </row>
    <row r="20" spans="1:9" ht="12.75" customHeight="1" x14ac:dyDescent="0.2">
      <c r="A20" s="239" t="s">
        <v>179</v>
      </c>
      <c r="B20" s="239"/>
      <c r="C20" s="239"/>
      <c r="D20" s="239"/>
      <c r="E20" s="239"/>
      <c r="F20" s="239"/>
      <c r="G20" s="95">
        <v>13</v>
      </c>
      <c r="H20" s="110">
        <v>-5738417</v>
      </c>
      <c r="I20" s="110">
        <v>49513314</v>
      </c>
    </row>
    <row r="21" spans="1:9" ht="12.75" customHeight="1" x14ac:dyDescent="0.2">
      <c r="A21" s="239" t="s">
        <v>180</v>
      </c>
      <c r="B21" s="239"/>
      <c r="C21" s="239"/>
      <c r="D21" s="239"/>
      <c r="E21" s="239"/>
      <c r="F21" s="239"/>
      <c r="G21" s="95">
        <v>14</v>
      </c>
      <c r="H21" s="110">
        <v>26049547</v>
      </c>
      <c r="I21" s="110">
        <v>-57494542</v>
      </c>
    </row>
    <row r="22" spans="1:9" ht="12.75" customHeight="1" x14ac:dyDescent="0.2">
      <c r="A22" s="239" t="s">
        <v>181</v>
      </c>
      <c r="B22" s="239"/>
      <c r="C22" s="239"/>
      <c r="D22" s="239"/>
      <c r="E22" s="239"/>
      <c r="F22" s="239"/>
      <c r="G22" s="95">
        <v>15</v>
      </c>
      <c r="H22" s="110">
        <v>17418735</v>
      </c>
      <c r="I22" s="110">
        <v>-109472215</v>
      </c>
    </row>
    <row r="23" spans="1:9" ht="12.75" customHeight="1" x14ac:dyDescent="0.2">
      <c r="A23" s="239" t="s">
        <v>182</v>
      </c>
      <c r="B23" s="239"/>
      <c r="C23" s="239"/>
      <c r="D23" s="239"/>
      <c r="E23" s="239"/>
      <c r="F23" s="239"/>
      <c r="G23" s="95">
        <v>16</v>
      </c>
      <c r="H23" s="100">
        <v>0</v>
      </c>
      <c r="I23" s="100">
        <v>0</v>
      </c>
    </row>
    <row r="24" spans="1:9" ht="12.75" customHeight="1" x14ac:dyDescent="0.2">
      <c r="A24" s="218" t="s">
        <v>183</v>
      </c>
      <c r="B24" s="218"/>
      <c r="C24" s="218"/>
      <c r="D24" s="218"/>
      <c r="E24" s="218"/>
      <c r="F24" s="218"/>
      <c r="G24" s="88">
        <v>17</v>
      </c>
      <c r="H24" s="101">
        <f>H18+H19</f>
        <v>101030660</v>
      </c>
      <c r="I24" s="101">
        <f>I18+I19</f>
        <v>-38199199</v>
      </c>
    </row>
    <row r="25" spans="1:9" ht="12.75" customHeight="1" x14ac:dyDescent="0.2">
      <c r="A25" s="225" t="s">
        <v>184</v>
      </c>
      <c r="B25" s="225"/>
      <c r="C25" s="225"/>
      <c r="D25" s="225"/>
      <c r="E25" s="225"/>
      <c r="F25" s="225"/>
      <c r="G25" s="95">
        <v>18</v>
      </c>
      <c r="H25" s="110">
        <v>-4332330</v>
      </c>
      <c r="I25" s="110">
        <v>-1497714</v>
      </c>
    </row>
    <row r="26" spans="1:9" ht="12.75" customHeight="1" x14ac:dyDescent="0.2">
      <c r="A26" s="225" t="s">
        <v>185</v>
      </c>
      <c r="B26" s="225"/>
      <c r="C26" s="225"/>
      <c r="D26" s="225"/>
      <c r="E26" s="225"/>
      <c r="F26" s="225"/>
      <c r="G26" s="95">
        <v>19</v>
      </c>
      <c r="H26" s="110">
        <v>-6399857</v>
      </c>
      <c r="I26" s="110">
        <v>-7547041</v>
      </c>
    </row>
    <row r="27" spans="1:9" ht="28.9" customHeight="1" x14ac:dyDescent="0.2">
      <c r="A27" s="220" t="s">
        <v>186</v>
      </c>
      <c r="B27" s="220"/>
      <c r="C27" s="220"/>
      <c r="D27" s="220"/>
      <c r="E27" s="220"/>
      <c r="F27" s="220"/>
      <c r="G27" s="88">
        <v>20</v>
      </c>
      <c r="H27" s="101">
        <f>H24+H25+H26</f>
        <v>90298473</v>
      </c>
      <c r="I27" s="101">
        <f>I24+I25+I26</f>
        <v>-47243954</v>
      </c>
    </row>
    <row r="28" spans="1:9" x14ac:dyDescent="0.2">
      <c r="A28" s="237" t="s">
        <v>187</v>
      </c>
      <c r="B28" s="237"/>
      <c r="C28" s="237"/>
      <c r="D28" s="237"/>
      <c r="E28" s="237"/>
      <c r="F28" s="237"/>
      <c r="G28" s="237"/>
      <c r="H28" s="237"/>
      <c r="I28" s="237"/>
    </row>
    <row r="29" spans="1:9" ht="23.45" customHeight="1" x14ac:dyDescent="0.2">
      <c r="A29" s="225" t="s">
        <v>188</v>
      </c>
      <c r="B29" s="225"/>
      <c r="C29" s="225"/>
      <c r="D29" s="225"/>
      <c r="E29" s="225"/>
      <c r="F29" s="225"/>
      <c r="G29" s="95">
        <v>21</v>
      </c>
      <c r="H29" s="111">
        <v>155025</v>
      </c>
      <c r="I29" s="111">
        <v>0</v>
      </c>
    </row>
    <row r="30" spans="1:9" ht="12.75" customHeight="1" x14ac:dyDescent="0.2">
      <c r="A30" s="225" t="s">
        <v>189</v>
      </c>
      <c r="B30" s="225"/>
      <c r="C30" s="225"/>
      <c r="D30" s="225"/>
      <c r="E30" s="225"/>
      <c r="F30" s="225"/>
      <c r="G30" s="95">
        <v>22</v>
      </c>
      <c r="H30" s="106">
        <v>0</v>
      </c>
      <c r="I30" s="106">
        <v>0</v>
      </c>
    </row>
    <row r="31" spans="1:9" ht="12.75" customHeight="1" x14ac:dyDescent="0.2">
      <c r="A31" s="225" t="s">
        <v>190</v>
      </c>
      <c r="B31" s="225"/>
      <c r="C31" s="225"/>
      <c r="D31" s="225"/>
      <c r="E31" s="225"/>
      <c r="F31" s="225"/>
      <c r="G31" s="95">
        <v>23</v>
      </c>
      <c r="H31" s="106">
        <v>2803286</v>
      </c>
      <c r="I31" s="106">
        <v>368856</v>
      </c>
    </row>
    <row r="32" spans="1:9" ht="12.75" customHeight="1" x14ac:dyDescent="0.2">
      <c r="A32" s="225" t="s">
        <v>191</v>
      </c>
      <c r="B32" s="225"/>
      <c r="C32" s="225"/>
      <c r="D32" s="225"/>
      <c r="E32" s="225"/>
      <c r="F32" s="225"/>
      <c r="G32" s="95">
        <v>24</v>
      </c>
      <c r="H32" s="106">
        <v>0</v>
      </c>
      <c r="I32" s="106">
        <v>0</v>
      </c>
    </row>
    <row r="33" spans="1:9" ht="12.75" customHeight="1" x14ac:dyDescent="0.2">
      <c r="A33" s="225" t="s">
        <v>192</v>
      </c>
      <c r="B33" s="225"/>
      <c r="C33" s="225"/>
      <c r="D33" s="225"/>
      <c r="E33" s="225"/>
      <c r="F33" s="225"/>
      <c r="G33" s="95">
        <v>25</v>
      </c>
      <c r="H33" s="106">
        <v>24936973</v>
      </c>
      <c r="I33" s="106">
        <v>0</v>
      </c>
    </row>
    <row r="34" spans="1:9" ht="12.75" customHeight="1" x14ac:dyDescent="0.2">
      <c r="A34" s="225" t="s">
        <v>193</v>
      </c>
      <c r="B34" s="225"/>
      <c r="C34" s="225"/>
      <c r="D34" s="225"/>
      <c r="E34" s="225"/>
      <c r="F34" s="225"/>
      <c r="G34" s="95">
        <v>26</v>
      </c>
      <c r="H34" s="106">
        <v>14545076</v>
      </c>
      <c r="I34" s="106">
        <v>560000</v>
      </c>
    </row>
    <row r="35" spans="1:9" ht="27.6" customHeight="1" x14ac:dyDescent="0.2">
      <c r="A35" s="218" t="s">
        <v>194</v>
      </c>
      <c r="B35" s="218"/>
      <c r="C35" s="218"/>
      <c r="D35" s="218"/>
      <c r="E35" s="218"/>
      <c r="F35" s="218"/>
      <c r="G35" s="88">
        <v>27</v>
      </c>
      <c r="H35" s="97">
        <f>H29+H30+H31+H32+H33+H34</f>
        <v>42440360</v>
      </c>
      <c r="I35" s="97">
        <f>I29+I30+I31+I32+I33+I34</f>
        <v>928856</v>
      </c>
    </row>
    <row r="36" spans="1:9" ht="26.45" customHeight="1" x14ac:dyDescent="0.2">
      <c r="A36" s="225" t="s">
        <v>195</v>
      </c>
      <c r="B36" s="225"/>
      <c r="C36" s="225"/>
      <c r="D36" s="225"/>
      <c r="E36" s="225"/>
      <c r="F36" s="225"/>
      <c r="G36" s="95">
        <v>28</v>
      </c>
      <c r="H36" s="106">
        <v>-16760353</v>
      </c>
      <c r="I36" s="106">
        <v>-35422753</v>
      </c>
    </row>
    <row r="37" spans="1:9" ht="12.75" customHeight="1" x14ac:dyDescent="0.2">
      <c r="A37" s="225" t="s">
        <v>196</v>
      </c>
      <c r="B37" s="225"/>
      <c r="C37" s="225"/>
      <c r="D37" s="225"/>
      <c r="E37" s="225"/>
      <c r="F37" s="225"/>
      <c r="G37" s="95">
        <v>29</v>
      </c>
      <c r="H37" s="106">
        <v>0</v>
      </c>
      <c r="I37" s="106">
        <v>0</v>
      </c>
    </row>
    <row r="38" spans="1:9" ht="12.75" customHeight="1" x14ac:dyDescent="0.2">
      <c r="A38" s="225" t="s">
        <v>197</v>
      </c>
      <c r="B38" s="225"/>
      <c r="C38" s="225"/>
      <c r="D38" s="225"/>
      <c r="E38" s="225"/>
      <c r="F38" s="225"/>
      <c r="G38" s="95">
        <v>30</v>
      </c>
      <c r="H38" s="106">
        <v>0</v>
      </c>
      <c r="I38" s="106">
        <v>-9677823</v>
      </c>
    </row>
    <row r="39" spans="1:9" ht="12.75" customHeight="1" x14ac:dyDescent="0.2">
      <c r="A39" s="225" t="s">
        <v>198</v>
      </c>
      <c r="B39" s="225"/>
      <c r="C39" s="225"/>
      <c r="D39" s="225"/>
      <c r="E39" s="225"/>
      <c r="F39" s="225"/>
      <c r="G39" s="95">
        <v>31</v>
      </c>
      <c r="H39" s="106">
        <v>0</v>
      </c>
      <c r="I39" s="106">
        <v>0</v>
      </c>
    </row>
    <row r="40" spans="1:9" ht="12.75" customHeight="1" x14ac:dyDescent="0.2">
      <c r="A40" s="225" t="s">
        <v>199</v>
      </c>
      <c r="B40" s="225"/>
      <c r="C40" s="225"/>
      <c r="D40" s="225"/>
      <c r="E40" s="225"/>
      <c r="F40" s="225"/>
      <c r="G40" s="95">
        <v>32</v>
      </c>
      <c r="H40" s="106">
        <v>-19268069</v>
      </c>
      <c r="I40" s="106">
        <v>0</v>
      </c>
    </row>
    <row r="41" spans="1:9" ht="22.9" customHeight="1" x14ac:dyDescent="0.2">
      <c r="A41" s="218" t="s">
        <v>200</v>
      </c>
      <c r="B41" s="218"/>
      <c r="C41" s="218"/>
      <c r="D41" s="218"/>
      <c r="E41" s="218"/>
      <c r="F41" s="218"/>
      <c r="G41" s="88">
        <v>33</v>
      </c>
      <c r="H41" s="97">
        <f>H36+H37+H38+H39+H40</f>
        <v>-36028422</v>
      </c>
      <c r="I41" s="97">
        <f>I36+I37+I38+I39+I40</f>
        <v>-45100576</v>
      </c>
    </row>
    <row r="42" spans="1:9" ht="30.6" customHeight="1" x14ac:dyDescent="0.2">
      <c r="A42" s="220" t="s">
        <v>201</v>
      </c>
      <c r="B42" s="220"/>
      <c r="C42" s="220"/>
      <c r="D42" s="220"/>
      <c r="E42" s="220"/>
      <c r="F42" s="220"/>
      <c r="G42" s="88">
        <v>34</v>
      </c>
      <c r="H42" s="97">
        <f>H35+H41</f>
        <v>6411938</v>
      </c>
      <c r="I42" s="97">
        <f>I35+I41</f>
        <v>-44171720</v>
      </c>
    </row>
    <row r="43" spans="1:9" x14ac:dyDescent="0.2">
      <c r="A43" s="237" t="s">
        <v>202</v>
      </c>
      <c r="B43" s="237"/>
      <c r="C43" s="237"/>
      <c r="D43" s="237"/>
      <c r="E43" s="237"/>
      <c r="F43" s="237"/>
      <c r="G43" s="237"/>
      <c r="H43" s="237"/>
      <c r="I43" s="237"/>
    </row>
    <row r="44" spans="1:9" ht="12.75" customHeight="1" x14ac:dyDescent="0.2">
      <c r="A44" s="225" t="s">
        <v>203</v>
      </c>
      <c r="B44" s="225"/>
      <c r="C44" s="225"/>
      <c r="D44" s="225"/>
      <c r="E44" s="225"/>
      <c r="F44" s="225"/>
      <c r="G44" s="95">
        <v>35</v>
      </c>
      <c r="H44" s="98">
        <v>0</v>
      </c>
      <c r="I44" s="98">
        <v>0</v>
      </c>
    </row>
    <row r="45" spans="1:9" ht="27.6" customHeight="1" x14ac:dyDescent="0.2">
      <c r="A45" s="225" t="s">
        <v>204</v>
      </c>
      <c r="B45" s="225"/>
      <c r="C45" s="225"/>
      <c r="D45" s="225"/>
      <c r="E45" s="225"/>
      <c r="F45" s="225"/>
      <c r="G45" s="95">
        <v>36</v>
      </c>
      <c r="H45" s="106">
        <v>0</v>
      </c>
      <c r="I45" s="106">
        <v>200000000</v>
      </c>
    </row>
    <row r="46" spans="1:9" ht="12.75" customHeight="1" x14ac:dyDescent="0.2">
      <c r="A46" s="225" t="s">
        <v>205</v>
      </c>
      <c r="B46" s="225"/>
      <c r="C46" s="225"/>
      <c r="D46" s="225"/>
      <c r="E46" s="225"/>
      <c r="F46" s="225"/>
      <c r="G46" s="95">
        <v>37</v>
      </c>
      <c r="H46" s="106">
        <v>398720832</v>
      </c>
      <c r="I46" s="106">
        <v>131823912</v>
      </c>
    </row>
    <row r="47" spans="1:9" ht="12.75" customHeight="1" x14ac:dyDescent="0.2">
      <c r="A47" s="225" t="s">
        <v>206</v>
      </c>
      <c r="B47" s="225"/>
      <c r="C47" s="225"/>
      <c r="D47" s="225"/>
      <c r="E47" s="225"/>
      <c r="F47" s="225"/>
      <c r="G47" s="95">
        <v>38</v>
      </c>
      <c r="H47" s="98">
        <v>0</v>
      </c>
      <c r="I47" s="98">
        <v>0</v>
      </c>
    </row>
    <row r="48" spans="1:9" ht="25.9" customHeight="1" x14ac:dyDescent="0.2">
      <c r="A48" s="218" t="s">
        <v>207</v>
      </c>
      <c r="B48" s="218"/>
      <c r="C48" s="218"/>
      <c r="D48" s="218"/>
      <c r="E48" s="218"/>
      <c r="F48" s="218"/>
      <c r="G48" s="88">
        <v>39</v>
      </c>
      <c r="H48" s="97">
        <f>H44+H45+H46+H47</f>
        <v>398720832</v>
      </c>
      <c r="I48" s="97">
        <f>I44+I45+I46+I47</f>
        <v>331823912</v>
      </c>
    </row>
    <row r="49" spans="1:9" ht="24.6" customHeight="1" x14ac:dyDescent="0.2">
      <c r="A49" s="225" t="s">
        <v>300</v>
      </c>
      <c r="B49" s="225"/>
      <c r="C49" s="225"/>
      <c r="D49" s="225"/>
      <c r="E49" s="225"/>
      <c r="F49" s="225"/>
      <c r="G49" s="95">
        <v>40</v>
      </c>
      <c r="H49" s="106">
        <v>-471878448</v>
      </c>
      <c r="I49" s="106">
        <v>-259108946</v>
      </c>
    </row>
    <row r="50" spans="1:9" ht="12.75" customHeight="1" x14ac:dyDescent="0.2">
      <c r="A50" s="225" t="s">
        <v>208</v>
      </c>
      <c r="B50" s="225"/>
      <c r="C50" s="225"/>
      <c r="D50" s="225"/>
      <c r="E50" s="225"/>
      <c r="F50" s="225"/>
      <c r="G50" s="95">
        <v>41</v>
      </c>
      <c r="H50" s="106">
        <v>-1000000</v>
      </c>
      <c r="I50" s="106">
        <v>0</v>
      </c>
    </row>
    <row r="51" spans="1:9" ht="12.75" customHeight="1" x14ac:dyDescent="0.2">
      <c r="A51" s="225" t="s">
        <v>209</v>
      </c>
      <c r="B51" s="225"/>
      <c r="C51" s="225"/>
      <c r="D51" s="225"/>
      <c r="E51" s="225"/>
      <c r="F51" s="225"/>
      <c r="G51" s="95">
        <v>42</v>
      </c>
      <c r="H51" s="106">
        <v>0</v>
      </c>
      <c r="I51" s="106">
        <v>0</v>
      </c>
    </row>
    <row r="52" spans="1:9" ht="26.45" customHeight="1" x14ac:dyDescent="0.2">
      <c r="A52" s="225" t="s">
        <v>210</v>
      </c>
      <c r="B52" s="225"/>
      <c r="C52" s="225"/>
      <c r="D52" s="225"/>
      <c r="E52" s="225"/>
      <c r="F52" s="225"/>
      <c r="G52" s="95">
        <v>43</v>
      </c>
      <c r="H52" s="106">
        <v>0</v>
      </c>
      <c r="I52" s="106">
        <v>0</v>
      </c>
    </row>
    <row r="53" spans="1:9" ht="12.75" customHeight="1" x14ac:dyDescent="0.2">
      <c r="A53" s="225" t="s">
        <v>211</v>
      </c>
      <c r="B53" s="225"/>
      <c r="C53" s="225"/>
      <c r="D53" s="225"/>
      <c r="E53" s="225"/>
      <c r="F53" s="225"/>
      <c r="G53" s="95">
        <v>44</v>
      </c>
      <c r="H53" s="106">
        <v>0</v>
      </c>
      <c r="I53" s="106">
        <v>0</v>
      </c>
    </row>
    <row r="54" spans="1:9" ht="27.6" customHeight="1" x14ac:dyDescent="0.2">
      <c r="A54" s="218" t="s">
        <v>212</v>
      </c>
      <c r="B54" s="218"/>
      <c r="C54" s="218"/>
      <c r="D54" s="218"/>
      <c r="E54" s="218"/>
      <c r="F54" s="218"/>
      <c r="G54" s="88">
        <v>45</v>
      </c>
      <c r="H54" s="97">
        <f>H49+H50+H51+H52+H53</f>
        <v>-472878448</v>
      </c>
      <c r="I54" s="97">
        <f>I49+I50+I51+I52+I53</f>
        <v>-259108946</v>
      </c>
    </row>
    <row r="55" spans="1:9" ht="27.6" customHeight="1" x14ac:dyDescent="0.2">
      <c r="A55" s="220" t="s">
        <v>213</v>
      </c>
      <c r="B55" s="220"/>
      <c r="C55" s="220"/>
      <c r="D55" s="220"/>
      <c r="E55" s="220"/>
      <c r="F55" s="220"/>
      <c r="G55" s="88">
        <v>46</v>
      </c>
      <c r="H55" s="97">
        <f>H48+H54</f>
        <v>-74157616</v>
      </c>
      <c r="I55" s="97">
        <f>I48+I54</f>
        <v>72714966</v>
      </c>
    </row>
    <row r="56" spans="1:9" x14ac:dyDescent="0.2">
      <c r="A56" s="191" t="s">
        <v>214</v>
      </c>
      <c r="B56" s="191"/>
      <c r="C56" s="191"/>
      <c r="D56" s="191"/>
      <c r="E56" s="191"/>
      <c r="F56" s="191"/>
      <c r="G56" s="95">
        <v>47</v>
      </c>
      <c r="H56" s="98">
        <v>0</v>
      </c>
      <c r="I56" s="98">
        <v>0</v>
      </c>
    </row>
    <row r="57" spans="1:9" ht="27" customHeight="1" x14ac:dyDescent="0.2">
      <c r="A57" s="220" t="s">
        <v>215</v>
      </c>
      <c r="B57" s="220"/>
      <c r="C57" s="220"/>
      <c r="D57" s="220"/>
      <c r="E57" s="220"/>
      <c r="F57" s="220"/>
      <c r="G57" s="88">
        <v>48</v>
      </c>
      <c r="H57" s="97">
        <f>H27+H42+H55+H56</f>
        <v>22552795</v>
      </c>
      <c r="I57" s="97">
        <f>I27+I42+I55+I56</f>
        <v>-18700708</v>
      </c>
    </row>
    <row r="58" spans="1:9" ht="15.6" customHeight="1" x14ac:dyDescent="0.2">
      <c r="A58" s="238" t="s">
        <v>216</v>
      </c>
      <c r="B58" s="238"/>
      <c r="C58" s="238"/>
      <c r="D58" s="238"/>
      <c r="E58" s="238"/>
      <c r="F58" s="238"/>
      <c r="G58" s="95">
        <v>49</v>
      </c>
      <c r="H58" s="106">
        <v>93827660</v>
      </c>
      <c r="I58" s="106">
        <v>116380455</v>
      </c>
    </row>
    <row r="59" spans="1:9" ht="28.9" customHeight="1" x14ac:dyDescent="0.2">
      <c r="A59" s="220" t="s">
        <v>217</v>
      </c>
      <c r="B59" s="220"/>
      <c r="C59" s="220"/>
      <c r="D59" s="220"/>
      <c r="E59" s="220"/>
      <c r="F59" s="220"/>
      <c r="G59" s="88">
        <v>50</v>
      </c>
      <c r="H59" s="97">
        <f>H57+H58</f>
        <v>116380455</v>
      </c>
      <c r="I59" s="97">
        <f>I57+I58</f>
        <v>97679747</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8:I8">
    <cfRule type="cellIs" dxfId="49" priority="25" stopIfTrue="1" operator="notEqual">
      <formula>ROUND(H8,0)</formula>
    </cfRule>
  </conditionalFormatting>
  <conditionalFormatting sqref="H11:I12 H15:I17">
    <cfRule type="cellIs" dxfId="48" priority="20" stopIfTrue="1" operator="notEqual">
      <formula>ROUND(H11,0)</formula>
    </cfRule>
  </conditionalFormatting>
  <conditionalFormatting sqref="H10:I10 H14:I14">
    <cfRule type="cellIs" dxfId="47" priority="21" stopIfTrue="1" operator="notEqual">
      <formula>ROUND(H10,0)</formula>
    </cfRule>
    <cfRule type="cellIs" dxfId="46" priority="22" stopIfTrue="1" operator="lessThan">
      <formula>0</formula>
    </cfRule>
  </conditionalFormatting>
  <conditionalFormatting sqref="H13:I13">
    <cfRule type="cellIs" dxfId="45" priority="23" stopIfTrue="1" operator="notEqual">
      <formula>ROUND(H13,0)</formula>
    </cfRule>
    <cfRule type="cellIs" dxfId="44" priority="24" stopIfTrue="1" operator="greaterThan">
      <formula>0</formula>
    </cfRule>
  </conditionalFormatting>
  <conditionalFormatting sqref="H20:I22">
    <cfRule type="cellIs" dxfId="43" priority="19" stopIfTrue="1" operator="notEqual">
      <formula>ROUND(H20,0)</formula>
    </cfRule>
  </conditionalFormatting>
  <conditionalFormatting sqref="H26:I26">
    <cfRule type="cellIs" dxfId="42" priority="16" stopIfTrue="1" operator="notEqual">
      <formula>ROUND(H26,0)</formula>
    </cfRule>
  </conditionalFormatting>
  <conditionalFormatting sqref="H25:I25">
    <cfRule type="cellIs" dxfId="41" priority="17" stopIfTrue="1" operator="notEqual">
      <formula>ROUND(H25,0)</formula>
    </cfRule>
    <cfRule type="cellIs" dxfId="40" priority="18" stopIfTrue="1" operator="greaterThan">
      <formula>0</formula>
    </cfRule>
  </conditionalFormatting>
  <conditionalFormatting sqref="H29:I34">
    <cfRule type="cellIs" dxfId="39" priority="14" stopIfTrue="1" operator="notEqual">
      <formula>ROUND(H29,0)</formula>
    </cfRule>
    <cfRule type="cellIs" dxfId="38" priority="15" stopIfTrue="1" operator="lessThan">
      <formula>0</formula>
    </cfRule>
  </conditionalFormatting>
  <conditionalFormatting sqref="H39">
    <cfRule type="cellIs" dxfId="37" priority="11" stopIfTrue="1" operator="notEqual">
      <formula>ROUND(H39,0)</formula>
    </cfRule>
  </conditionalFormatting>
  <conditionalFormatting sqref="H40 H36:I38">
    <cfRule type="cellIs" dxfId="36" priority="12" stopIfTrue="1" operator="notEqual">
      <formula>ROUND(H36,0)</formula>
    </cfRule>
    <cfRule type="cellIs" dxfId="35" priority="13" stopIfTrue="1" operator="greaterThan">
      <formula>0</formula>
    </cfRule>
  </conditionalFormatting>
  <conditionalFormatting sqref="H45:I46">
    <cfRule type="cellIs" dxfId="34" priority="9" stopIfTrue="1" operator="notEqual">
      <formula>ROUND(H45,0)</formula>
    </cfRule>
    <cfRule type="cellIs" dxfId="33" priority="10" stopIfTrue="1" operator="lessThan">
      <formula>0</formula>
    </cfRule>
  </conditionalFormatting>
  <conditionalFormatting sqref="H49:I50">
    <cfRule type="cellIs" dxfId="32" priority="7" stopIfTrue="1" operator="notEqual">
      <formula>ROUND(H49,0)</formula>
    </cfRule>
    <cfRule type="cellIs" dxfId="31" priority="8" stopIfTrue="1" operator="greaterThan">
      <formula>0</formula>
    </cfRule>
  </conditionalFormatting>
  <conditionalFormatting sqref="H58:I58">
    <cfRule type="cellIs" dxfId="30" priority="5" stopIfTrue="1" operator="notEqual">
      <formula>ROUND(H58,0)</formula>
    </cfRule>
    <cfRule type="cellIs" dxfId="29" priority="6" stopIfTrue="1" operator="lessThan">
      <formula>0</formula>
    </cfRule>
  </conditionalFormatting>
  <conditionalFormatting sqref="I39:I40">
    <cfRule type="cellIs" dxfId="3" priority="3" stopIfTrue="1" operator="notEqual">
      <formula>ROUND(I39,0)</formula>
    </cfRule>
    <cfRule type="cellIs" dxfId="2" priority="4" stopIfTrue="1" operator="greaterThan">
      <formula>0</formula>
    </cfRule>
  </conditionalFormatting>
  <conditionalFormatting sqref="H51:I53">
    <cfRule type="cellIs" dxfId="1" priority="1" stopIfTrue="1" operator="notEqual">
      <formula>ROUND(H51,0)</formula>
    </cfRule>
    <cfRule type="cellIs" dxfId="0" priority="2"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H52" sqref="H52:I52"/>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6" t="s">
        <v>218</v>
      </c>
      <c r="B1" s="240"/>
      <c r="C1" s="240"/>
      <c r="D1" s="240"/>
      <c r="E1" s="240"/>
      <c r="F1" s="240"/>
      <c r="G1" s="240"/>
      <c r="H1" s="240"/>
      <c r="I1" s="240"/>
    </row>
    <row r="2" spans="1:9" ht="12.75" customHeight="1" x14ac:dyDescent="0.2">
      <c r="A2" s="235" t="s">
        <v>322</v>
      </c>
      <c r="B2" s="202"/>
      <c r="C2" s="202"/>
      <c r="D2" s="202"/>
      <c r="E2" s="202"/>
      <c r="F2" s="202"/>
      <c r="G2" s="202"/>
      <c r="H2" s="202"/>
      <c r="I2" s="202"/>
    </row>
    <row r="3" spans="1:9" x14ac:dyDescent="0.2">
      <c r="A3" s="241" t="s">
        <v>279</v>
      </c>
      <c r="B3" s="248"/>
      <c r="C3" s="248"/>
      <c r="D3" s="248"/>
      <c r="E3" s="248"/>
      <c r="F3" s="248"/>
      <c r="G3" s="248"/>
      <c r="H3" s="248"/>
      <c r="I3" s="248"/>
    </row>
    <row r="4" spans="1:9" ht="12.75" customHeight="1" x14ac:dyDescent="0.2">
      <c r="A4" s="245" t="s">
        <v>323</v>
      </c>
      <c r="B4" s="246"/>
      <c r="C4" s="246"/>
      <c r="D4" s="246"/>
      <c r="E4" s="246"/>
      <c r="F4" s="246"/>
      <c r="G4" s="246"/>
      <c r="H4" s="246"/>
      <c r="I4" s="247"/>
    </row>
    <row r="5" spans="1:9" ht="33.75" x14ac:dyDescent="0.2">
      <c r="A5" s="231" t="s">
        <v>2</v>
      </c>
      <c r="B5" s="232"/>
      <c r="C5" s="232"/>
      <c r="D5" s="232"/>
      <c r="E5" s="232"/>
      <c r="F5" s="232"/>
      <c r="G5" s="91" t="s">
        <v>106</v>
      </c>
      <c r="H5" s="92" t="s">
        <v>293</v>
      </c>
      <c r="I5" s="92" t="s">
        <v>276</v>
      </c>
    </row>
    <row r="6" spans="1:9" x14ac:dyDescent="0.2">
      <c r="A6" s="243">
        <v>1</v>
      </c>
      <c r="B6" s="232"/>
      <c r="C6" s="232"/>
      <c r="D6" s="232"/>
      <c r="E6" s="232"/>
      <c r="F6" s="232"/>
      <c r="G6" s="93">
        <v>2</v>
      </c>
      <c r="H6" s="92" t="s">
        <v>167</v>
      </c>
      <c r="I6" s="92" t="s">
        <v>168</v>
      </c>
    </row>
    <row r="7" spans="1:9" x14ac:dyDescent="0.2">
      <c r="A7" s="237" t="s">
        <v>169</v>
      </c>
      <c r="B7" s="244"/>
      <c r="C7" s="244"/>
      <c r="D7" s="244"/>
      <c r="E7" s="244"/>
      <c r="F7" s="244"/>
      <c r="G7" s="244"/>
      <c r="H7" s="244"/>
      <c r="I7" s="244"/>
    </row>
    <row r="8" spans="1:9" x14ac:dyDescent="0.2">
      <c r="A8" s="225" t="s">
        <v>219</v>
      </c>
      <c r="B8" s="225"/>
      <c r="C8" s="225"/>
      <c r="D8" s="225"/>
      <c r="E8" s="225"/>
      <c r="F8" s="225"/>
      <c r="G8" s="86">
        <v>1</v>
      </c>
      <c r="H8" s="98">
        <v>0</v>
      </c>
      <c r="I8" s="98">
        <v>0</v>
      </c>
    </row>
    <row r="9" spans="1:9" x14ac:dyDescent="0.2">
      <c r="A9" s="225" t="s">
        <v>220</v>
      </c>
      <c r="B9" s="225"/>
      <c r="C9" s="225"/>
      <c r="D9" s="225"/>
      <c r="E9" s="225"/>
      <c r="F9" s="225"/>
      <c r="G9" s="86">
        <v>2</v>
      </c>
      <c r="H9" s="98">
        <v>0</v>
      </c>
      <c r="I9" s="98">
        <v>0</v>
      </c>
    </row>
    <row r="10" spans="1:9" x14ac:dyDescent="0.2">
      <c r="A10" s="225" t="s">
        <v>221</v>
      </c>
      <c r="B10" s="225"/>
      <c r="C10" s="225"/>
      <c r="D10" s="225"/>
      <c r="E10" s="225"/>
      <c r="F10" s="225"/>
      <c r="G10" s="86">
        <v>3</v>
      </c>
      <c r="H10" s="98">
        <v>0</v>
      </c>
      <c r="I10" s="98">
        <v>0</v>
      </c>
    </row>
    <row r="11" spans="1:9" x14ac:dyDescent="0.2">
      <c r="A11" s="225" t="s">
        <v>222</v>
      </c>
      <c r="B11" s="225"/>
      <c r="C11" s="225"/>
      <c r="D11" s="225"/>
      <c r="E11" s="225"/>
      <c r="F11" s="225"/>
      <c r="G11" s="86">
        <v>4</v>
      </c>
      <c r="H11" s="98">
        <v>0</v>
      </c>
      <c r="I11" s="98">
        <v>0</v>
      </c>
    </row>
    <row r="12" spans="1:9" x14ac:dyDescent="0.2">
      <c r="A12" s="225" t="s">
        <v>390</v>
      </c>
      <c r="B12" s="225"/>
      <c r="C12" s="225"/>
      <c r="D12" s="225"/>
      <c r="E12" s="225"/>
      <c r="F12" s="225"/>
      <c r="G12" s="86">
        <v>5</v>
      </c>
      <c r="H12" s="98">
        <v>0</v>
      </c>
      <c r="I12" s="98">
        <v>0</v>
      </c>
    </row>
    <row r="13" spans="1:9" ht="24" customHeight="1" x14ac:dyDescent="0.2">
      <c r="A13" s="230" t="s">
        <v>398</v>
      </c>
      <c r="B13" s="230"/>
      <c r="C13" s="230"/>
      <c r="D13" s="230"/>
      <c r="E13" s="230"/>
      <c r="F13" s="230"/>
      <c r="G13" s="88">
        <v>6</v>
      </c>
      <c r="H13" s="102">
        <f>SUM(H8:H12)</f>
        <v>0</v>
      </c>
      <c r="I13" s="102">
        <f>SUM(I8:I12)</f>
        <v>0</v>
      </c>
    </row>
    <row r="14" spans="1:9" x14ac:dyDescent="0.2">
      <c r="A14" s="225" t="s">
        <v>391</v>
      </c>
      <c r="B14" s="225"/>
      <c r="C14" s="225"/>
      <c r="D14" s="225"/>
      <c r="E14" s="225"/>
      <c r="F14" s="225"/>
      <c r="G14" s="86">
        <v>7</v>
      </c>
      <c r="H14" s="98">
        <v>0</v>
      </c>
      <c r="I14" s="98">
        <v>0</v>
      </c>
    </row>
    <row r="15" spans="1:9" x14ac:dyDescent="0.2">
      <c r="A15" s="225" t="s">
        <v>392</v>
      </c>
      <c r="B15" s="225"/>
      <c r="C15" s="225"/>
      <c r="D15" s="225"/>
      <c r="E15" s="225"/>
      <c r="F15" s="225"/>
      <c r="G15" s="86">
        <v>8</v>
      </c>
      <c r="H15" s="98">
        <v>0</v>
      </c>
      <c r="I15" s="98">
        <v>0</v>
      </c>
    </row>
    <row r="16" spans="1:9" x14ac:dyDescent="0.2">
      <c r="A16" s="225" t="s">
        <v>393</v>
      </c>
      <c r="B16" s="225"/>
      <c r="C16" s="225"/>
      <c r="D16" s="225"/>
      <c r="E16" s="225"/>
      <c r="F16" s="225"/>
      <c r="G16" s="86">
        <v>9</v>
      </c>
      <c r="H16" s="98">
        <v>0</v>
      </c>
      <c r="I16" s="98">
        <v>0</v>
      </c>
    </row>
    <row r="17" spans="1:9" x14ac:dyDescent="0.2">
      <c r="A17" s="225" t="s">
        <v>394</v>
      </c>
      <c r="B17" s="225"/>
      <c r="C17" s="225"/>
      <c r="D17" s="225"/>
      <c r="E17" s="225"/>
      <c r="F17" s="225"/>
      <c r="G17" s="86">
        <v>10</v>
      </c>
      <c r="H17" s="98">
        <v>0</v>
      </c>
      <c r="I17" s="98">
        <v>0</v>
      </c>
    </row>
    <row r="18" spans="1:9" x14ac:dyDescent="0.2">
      <c r="A18" s="225" t="s">
        <v>395</v>
      </c>
      <c r="B18" s="225"/>
      <c r="C18" s="225"/>
      <c r="D18" s="225"/>
      <c r="E18" s="225"/>
      <c r="F18" s="225"/>
      <c r="G18" s="86">
        <v>11</v>
      </c>
      <c r="H18" s="98">
        <v>0</v>
      </c>
      <c r="I18" s="98">
        <v>0</v>
      </c>
    </row>
    <row r="19" spans="1:9" x14ac:dyDescent="0.2">
      <c r="A19" s="225" t="s">
        <v>396</v>
      </c>
      <c r="B19" s="225"/>
      <c r="C19" s="225"/>
      <c r="D19" s="225"/>
      <c r="E19" s="225"/>
      <c r="F19" s="225"/>
      <c r="G19" s="86">
        <v>12</v>
      </c>
      <c r="H19" s="98">
        <v>0</v>
      </c>
      <c r="I19" s="98">
        <v>0</v>
      </c>
    </row>
    <row r="20" spans="1:9" ht="26.25" customHeight="1" x14ac:dyDescent="0.2">
      <c r="A20" s="230" t="s">
        <v>399</v>
      </c>
      <c r="B20" s="230"/>
      <c r="C20" s="230"/>
      <c r="D20" s="230"/>
      <c r="E20" s="230"/>
      <c r="F20" s="230"/>
      <c r="G20" s="88">
        <v>13</v>
      </c>
      <c r="H20" s="102">
        <f>SUM(H14:H19)</f>
        <v>0</v>
      </c>
      <c r="I20" s="102">
        <f>SUM(I14:I19)</f>
        <v>0</v>
      </c>
    </row>
    <row r="21" spans="1:9" ht="25.9" customHeight="1" x14ac:dyDescent="0.2">
      <c r="A21" s="220" t="s">
        <v>400</v>
      </c>
      <c r="B21" s="220"/>
      <c r="C21" s="220"/>
      <c r="D21" s="220"/>
      <c r="E21" s="220"/>
      <c r="F21" s="220"/>
      <c r="G21" s="88">
        <v>14</v>
      </c>
      <c r="H21" s="97">
        <f>H13+H20</f>
        <v>0</v>
      </c>
      <c r="I21" s="97">
        <f>I13+I20</f>
        <v>0</v>
      </c>
    </row>
    <row r="22" spans="1:9" x14ac:dyDescent="0.2">
      <c r="A22" s="237" t="s">
        <v>187</v>
      </c>
      <c r="B22" s="244"/>
      <c r="C22" s="244"/>
      <c r="D22" s="244"/>
      <c r="E22" s="244"/>
      <c r="F22" s="244"/>
      <c r="G22" s="244"/>
      <c r="H22" s="244"/>
      <c r="I22" s="244"/>
    </row>
    <row r="23" spans="1:9" ht="26.45" customHeight="1" x14ac:dyDescent="0.2">
      <c r="A23" s="225" t="s">
        <v>223</v>
      </c>
      <c r="B23" s="225"/>
      <c r="C23" s="225"/>
      <c r="D23" s="225"/>
      <c r="E23" s="225"/>
      <c r="F23" s="225"/>
      <c r="G23" s="86">
        <v>15</v>
      </c>
      <c r="H23" s="98">
        <v>0</v>
      </c>
      <c r="I23" s="98">
        <v>0</v>
      </c>
    </row>
    <row r="24" spans="1:9" x14ac:dyDescent="0.2">
      <c r="A24" s="225" t="s">
        <v>224</v>
      </c>
      <c r="B24" s="225"/>
      <c r="C24" s="225"/>
      <c r="D24" s="225"/>
      <c r="E24" s="225"/>
      <c r="F24" s="225"/>
      <c r="G24" s="86">
        <v>16</v>
      </c>
      <c r="H24" s="98">
        <v>0</v>
      </c>
      <c r="I24" s="98">
        <v>0</v>
      </c>
    </row>
    <row r="25" spans="1:9" x14ac:dyDescent="0.2">
      <c r="A25" s="225" t="s">
        <v>225</v>
      </c>
      <c r="B25" s="225"/>
      <c r="C25" s="225"/>
      <c r="D25" s="225"/>
      <c r="E25" s="225"/>
      <c r="F25" s="225"/>
      <c r="G25" s="86">
        <v>17</v>
      </c>
      <c r="H25" s="98">
        <v>0</v>
      </c>
      <c r="I25" s="98">
        <v>0</v>
      </c>
    </row>
    <row r="26" spans="1:9" x14ac:dyDescent="0.2">
      <c r="A26" s="225" t="s">
        <v>226</v>
      </c>
      <c r="B26" s="225"/>
      <c r="C26" s="225"/>
      <c r="D26" s="225"/>
      <c r="E26" s="225"/>
      <c r="F26" s="225"/>
      <c r="G26" s="86">
        <v>18</v>
      </c>
      <c r="H26" s="98">
        <v>0</v>
      </c>
      <c r="I26" s="98">
        <v>0</v>
      </c>
    </row>
    <row r="27" spans="1:9" x14ac:dyDescent="0.2">
      <c r="A27" s="225" t="s">
        <v>227</v>
      </c>
      <c r="B27" s="225"/>
      <c r="C27" s="225"/>
      <c r="D27" s="225"/>
      <c r="E27" s="225"/>
      <c r="F27" s="225"/>
      <c r="G27" s="86">
        <v>19</v>
      </c>
      <c r="H27" s="98">
        <v>0</v>
      </c>
      <c r="I27" s="98">
        <v>0</v>
      </c>
    </row>
    <row r="28" spans="1:9" x14ac:dyDescent="0.2">
      <c r="A28" s="225" t="s">
        <v>228</v>
      </c>
      <c r="B28" s="225"/>
      <c r="C28" s="225"/>
      <c r="D28" s="225"/>
      <c r="E28" s="225"/>
      <c r="F28" s="225"/>
      <c r="G28" s="86">
        <v>20</v>
      </c>
      <c r="H28" s="98">
        <v>0</v>
      </c>
      <c r="I28" s="98">
        <v>0</v>
      </c>
    </row>
    <row r="29" spans="1:9" ht="25.15" customHeight="1" x14ac:dyDescent="0.2">
      <c r="A29" s="218" t="s">
        <v>430</v>
      </c>
      <c r="B29" s="218"/>
      <c r="C29" s="218"/>
      <c r="D29" s="218"/>
      <c r="E29" s="218"/>
      <c r="F29" s="218"/>
      <c r="G29" s="88">
        <v>21</v>
      </c>
      <c r="H29" s="97">
        <f>SUM(H23:H28)</f>
        <v>0</v>
      </c>
      <c r="I29" s="97">
        <f>SUM(I23:I28)</f>
        <v>0</v>
      </c>
    </row>
    <row r="30" spans="1:9" ht="21" customHeight="1" x14ac:dyDescent="0.2">
      <c r="A30" s="225" t="s">
        <v>229</v>
      </c>
      <c r="B30" s="225"/>
      <c r="C30" s="225"/>
      <c r="D30" s="225"/>
      <c r="E30" s="225"/>
      <c r="F30" s="225"/>
      <c r="G30" s="86">
        <v>22</v>
      </c>
      <c r="H30" s="98">
        <v>0</v>
      </c>
      <c r="I30" s="98">
        <v>0</v>
      </c>
    </row>
    <row r="31" spans="1:9" x14ac:dyDescent="0.2">
      <c r="A31" s="225" t="s">
        <v>230</v>
      </c>
      <c r="B31" s="225"/>
      <c r="C31" s="225"/>
      <c r="D31" s="225"/>
      <c r="E31" s="225"/>
      <c r="F31" s="225"/>
      <c r="G31" s="86">
        <v>23</v>
      </c>
      <c r="H31" s="98">
        <v>0</v>
      </c>
      <c r="I31" s="98">
        <v>0</v>
      </c>
    </row>
    <row r="32" spans="1:9" x14ac:dyDescent="0.2">
      <c r="A32" s="225" t="s">
        <v>397</v>
      </c>
      <c r="B32" s="225"/>
      <c r="C32" s="225"/>
      <c r="D32" s="225"/>
      <c r="E32" s="225"/>
      <c r="F32" s="225"/>
      <c r="G32" s="86">
        <v>24</v>
      </c>
      <c r="H32" s="98">
        <v>0</v>
      </c>
      <c r="I32" s="98">
        <v>0</v>
      </c>
    </row>
    <row r="33" spans="1:9" x14ac:dyDescent="0.2">
      <c r="A33" s="225" t="s">
        <v>231</v>
      </c>
      <c r="B33" s="225"/>
      <c r="C33" s="225"/>
      <c r="D33" s="225"/>
      <c r="E33" s="225"/>
      <c r="F33" s="225"/>
      <c r="G33" s="86">
        <v>25</v>
      </c>
      <c r="H33" s="98">
        <v>0</v>
      </c>
      <c r="I33" s="98">
        <v>0</v>
      </c>
    </row>
    <row r="34" spans="1:9" x14ac:dyDescent="0.2">
      <c r="A34" s="225" t="s">
        <v>232</v>
      </c>
      <c r="B34" s="225"/>
      <c r="C34" s="225"/>
      <c r="D34" s="225"/>
      <c r="E34" s="225"/>
      <c r="F34" s="225"/>
      <c r="G34" s="86">
        <v>26</v>
      </c>
      <c r="H34" s="98">
        <v>0</v>
      </c>
      <c r="I34" s="98">
        <v>0</v>
      </c>
    </row>
    <row r="35" spans="1:9" ht="28.9" customHeight="1" x14ac:dyDescent="0.2">
      <c r="A35" s="218" t="s">
        <v>431</v>
      </c>
      <c r="B35" s="218"/>
      <c r="C35" s="218"/>
      <c r="D35" s="218"/>
      <c r="E35" s="218"/>
      <c r="F35" s="218"/>
      <c r="G35" s="88">
        <v>27</v>
      </c>
      <c r="H35" s="97">
        <f>SUM(H30:H34)</f>
        <v>0</v>
      </c>
      <c r="I35" s="97">
        <f>SUM(I30:I34)</f>
        <v>0</v>
      </c>
    </row>
    <row r="36" spans="1:9" ht="26.45" customHeight="1" x14ac:dyDescent="0.2">
      <c r="A36" s="220" t="s">
        <v>401</v>
      </c>
      <c r="B36" s="220"/>
      <c r="C36" s="220"/>
      <c r="D36" s="220"/>
      <c r="E36" s="220"/>
      <c r="F36" s="220"/>
      <c r="G36" s="88">
        <v>28</v>
      </c>
      <c r="H36" s="97">
        <f>H29+H35</f>
        <v>0</v>
      </c>
      <c r="I36" s="97">
        <f>I29+I35</f>
        <v>0</v>
      </c>
    </row>
    <row r="37" spans="1:9" x14ac:dyDescent="0.2">
      <c r="A37" s="237" t="s">
        <v>202</v>
      </c>
      <c r="B37" s="244"/>
      <c r="C37" s="244"/>
      <c r="D37" s="244"/>
      <c r="E37" s="244"/>
      <c r="F37" s="244"/>
      <c r="G37" s="244">
        <v>0</v>
      </c>
      <c r="H37" s="244"/>
      <c r="I37" s="244"/>
    </row>
    <row r="38" spans="1:9" x14ac:dyDescent="0.2">
      <c r="A38" s="191" t="s">
        <v>233</v>
      </c>
      <c r="B38" s="191"/>
      <c r="C38" s="191"/>
      <c r="D38" s="191"/>
      <c r="E38" s="191"/>
      <c r="F38" s="191"/>
      <c r="G38" s="86">
        <v>29</v>
      </c>
      <c r="H38" s="98">
        <v>0</v>
      </c>
      <c r="I38" s="98">
        <v>0</v>
      </c>
    </row>
    <row r="39" spans="1:9" ht="21.6" customHeight="1" x14ac:dyDescent="0.2">
      <c r="A39" s="191" t="s">
        <v>234</v>
      </c>
      <c r="B39" s="191"/>
      <c r="C39" s="191"/>
      <c r="D39" s="191"/>
      <c r="E39" s="191"/>
      <c r="F39" s="191"/>
      <c r="G39" s="86">
        <v>30</v>
      </c>
      <c r="H39" s="98">
        <v>0</v>
      </c>
      <c r="I39" s="98">
        <v>0</v>
      </c>
    </row>
    <row r="40" spans="1:9" x14ac:dyDescent="0.2">
      <c r="A40" s="191" t="s">
        <v>235</v>
      </c>
      <c r="B40" s="191"/>
      <c r="C40" s="191"/>
      <c r="D40" s="191"/>
      <c r="E40" s="191"/>
      <c r="F40" s="191"/>
      <c r="G40" s="86">
        <v>31</v>
      </c>
      <c r="H40" s="98">
        <v>0</v>
      </c>
      <c r="I40" s="98">
        <v>0</v>
      </c>
    </row>
    <row r="41" spans="1:9" x14ac:dyDescent="0.2">
      <c r="A41" s="191" t="s">
        <v>236</v>
      </c>
      <c r="B41" s="191"/>
      <c r="C41" s="191"/>
      <c r="D41" s="191"/>
      <c r="E41" s="191"/>
      <c r="F41" s="191"/>
      <c r="G41" s="86">
        <v>32</v>
      </c>
      <c r="H41" s="98">
        <v>0</v>
      </c>
      <c r="I41" s="98">
        <v>0</v>
      </c>
    </row>
    <row r="42" spans="1:9" ht="26.45" customHeight="1" x14ac:dyDescent="0.2">
      <c r="A42" s="218" t="s">
        <v>432</v>
      </c>
      <c r="B42" s="218"/>
      <c r="C42" s="218"/>
      <c r="D42" s="218"/>
      <c r="E42" s="218"/>
      <c r="F42" s="218"/>
      <c r="G42" s="88">
        <v>33</v>
      </c>
      <c r="H42" s="97">
        <f>H41+H40+H39+H38</f>
        <v>0</v>
      </c>
      <c r="I42" s="97">
        <f>I41+I40+I39+I38</f>
        <v>0</v>
      </c>
    </row>
    <row r="43" spans="1:9" ht="22.9" customHeight="1" x14ac:dyDescent="0.2">
      <c r="A43" s="191" t="s">
        <v>237</v>
      </c>
      <c r="B43" s="191"/>
      <c r="C43" s="191"/>
      <c r="D43" s="191"/>
      <c r="E43" s="191"/>
      <c r="F43" s="191"/>
      <c r="G43" s="86">
        <v>34</v>
      </c>
      <c r="H43" s="98">
        <v>0</v>
      </c>
      <c r="I43" s="98">
        <v>0</v>
      </c>
    </row>
    <row r="44" spans="1:9" x14ac:dyDescent="0.2">
      <c r="A44" s="191" t="s">
        <v>238</v>
      </c>
      <c r="B44" s="191"/>
      <c r="C44" s="191"/>
      <c r="D44" s="191"/>
      <c r="E44" s="191"/>
      <c r="F44" s="191"/>
      <c r="G44" s="86">
        <v>35</v>
      </c>
      <c r="H44" s="98">
        <v>0</v>
      </c>
      <c r="I44" s="98">
        <v>0</v>
      </c>
    </row>
    <row r="45" spans="1:9" x14ac:dyDescent="0.2">
      <c r="A45" s="191" t="s">
        <v>239</v>
      </c>
      <c r="B45" s="191"/>
      <c r="C45" s="191"/>
      <c r="D45" s="191"/>
      <c r="E45" s="191"/>
      <c r="F45" s="191"/>
      <c r="G45" s="86">
        <v>36</v>
      </c>
      <c r="H45" s="98">
        <v>0</v>
      </c>
      <c r="I45" s="98">
        <v>0</v>
      </c>
    </row>
    <row r="46" spans="1:9" ht="25.15" customHeight="1" x14ac:dyDescent="0.2">
      <c r="A46" s="191" t="s">
        <v>240</v>
      </c>
      <c r="B46" s="191"/>
      <c r="C46" s="191"/>
      <c r="D46" s="191"/>
      <c r="E46" s="191"/>
      <c r="F46" s="191"/>
      <c r="G46" s="86">
        <v>37</v>
      </c>
      <c r="H46" s="98">
        <v>0</v>
      </c>
      <c r="I46" s="98">
        <v>0</v>
      </c>
    </row>
    <row r="47" spans="1:9" x14ac:dyDescent="0.2">
      <c r="A47" s="191" t="s">
        <v>241</v>
      </c>
      <c r="B47" s="191"/>
      <c r="C47" s="191"/>
      <c r="D47" s="191"/>
      <c r="E47" s="191"/>
      <c r="F47" s="191"/>
      <c r="G47" s="86">
        <v>38</v>
      </c>
      <c r="H47" s="98">
        <v>0</v>
      </c>
      <c r="I47" s="98">
        <v>0</v>
      </c>
    </row>
    <row r="48" spans="1:9" ht="25.15" customHeight="1" x14ac:dyDescent="0.2">
      <c r="A48" s="218" t="s">
        <v>433</v>
      </c>
      <c r="B48" s="218"/>
      <c r="C48" s="218"/>
      <c r="D48" s="218"/>
      <c r="E48" s="218"/>
      <c r="F48" s="218"/>
      <c r="G48" s="88">
        <v>39</v>
      </c>
      <c r="H48" s="97">
        <f>H47+H46+H45+H44+H43</f>
        <v>0</v>
      </c>
      <c r="I48" s="97">
        <f>I47+I46+I45+I44+I43</f>
        <v>0</v>
      </c>
    </row>
    <row r="49" spans="1:9" ht="28.15" customHeight="1" x14ac:dyDescent="0.2">
      <c r="A49" s="220" t="s">
        <v>443</v>
      </c>
      <c r="B49" s="220"/>
      <c r="C49" s="220"/>
      <c r="D49" s="220"/>
      <c r="E49" s="220"/>
      <c r="F49" s="220"/>
      <c r="G49" s="88">
        <v>40</v>
      </c>
      <c r="H49" s="97">
        <f>H48+H42</f>
        <v>0</v>
      </c>
      <c r="I49" s="97">
        <f>I48+I42</f>
        <v>0</v>
      </c>
    </row>
    <row r="50" spans="1:9" x14ac:dyDescent="0.2">
      <c r="A50" s="225" t="s">
        <v>242</v>
      </c>
      <c r="B50" s="225"/>
      <c r="C50" s="225"/>
      <c r="D50" s="225"/>
      <c r="E50" s="225"/>
      <c r="F50" s="225"/>
      <c r="G50" s="86">
        <v>41</v>
      </c>
      <c r="H50" s="98">
        <v>0</v>
      </c>
      <c r="I50" s="98">
        <v>0</v>
      </c>
    </row>
    <row r="51" spans="1:9" ht="24.6" customHeight="1" x14ac:dyDescent="0.2">
      <c r="A51" s="220" t="s">
        <v>402</v>
      </c>
      <c r="B51" s="220"/>
      <c r="C51" s="220"/>
      <c r="D51" s="220"/>
      <c r="E51" s="220"/>
      <c r="F51" s="220"/>
      <c r="G51" s="88">
        <v>42</v>
      </c>
      <c r="H51" s="97">
        <f>H21+H36+H49+H50</f>
        <v>0</v>
      </c>
      <c r="I51" s="97">
        <f>I21+I36+I49+I50</f>
        <v>0</v>
      </c>
    </row>
    <row r="52" spans="1:9" x14ac:dyDescent="0.2">
      <c r="A52" s="238" t="s">
        <v>216</v>
      </c>
      <c r="B52" s="238"/>
      <c r="C52" s="238"/>
      <c r="D52" s="238"/>
      <c r="E52" s="238"/>
      <c r="F52" s="238"/>
      <c r="G52" s="86">
        <v>43</v>
      </c>
      <c r="H52" s="98">
        <v>0</v>
      </c>
      <c r="I52" s="98">
        <v>0</v>
      </c>
    </row>
    <row r="53" spans="1:9" ht="28.9" customHeight="1" x14ac:dyDescent="0.2">
      <c r="A53" s="238" t="s">
        <v>403</v>
      </c>
      <c r="B53" s="238"/>
      <c r="C53" s="238"/>
      <c r="D53" s="238"/>
      <c r="E53" s="238"/>
      <c r="F53" s="238"/>
      <c r="G53" s="86">
        <v>44</v>
      </c>
      <c r="H53" s="103">
        <f>H52+H51</f>
        <v>0</v>
      </c>
      <c r="I53" s="103">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G1" zoomScaleNormal="100" zoomScaleSheetLayoutView="100" workbookViewId="0">
      <selection activeCell="P16" sqref="P1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67" t="s">
        <v>243</v>
      </c>
      <c r="B1" s="268"/>
      <c r="C1" s="268"/>
      <c r="D1" s="268"/>
      <c r="E1" s="268"/>
      <c r="F1" s="268"/>
      <c r="G1" s="268"/>
      <c r="H1" s="268"/>
      <c r="I1" s="268"/>
      <c r="J1" s="268"/>
      <c r="K1" s="37"/>
    </row>
    <row r="2" spans="1:25" ht="15.75" x14ac:dyDescent="0.2">
      <c r="A2" s="3"/>
      <c r="B2" s="4"/>
      <c r="C2" s="269" t="s">
        <v>244</v>
      </c>
      <c r="D2" s="269"/>
      <c r="E2" s="5">
        <v>44197</v>
      </c>
      <c r="F2" s="6" t="s">
        <v>0</v>
      </c>
      <c r="G2" s="5">
        <v>44561</v>
      </c>
      <c r="H2" s="39"/>
      <c r="I2" s="39"/>
      <c r="J2" s="39"/>
      <c r="K2" s="40"/>
      <c r="X2" s="41" t="s">
        <v>279</v>
      </c>
    </row>
    <row r="3" spans="1:25" ht="13.5" customHeight="1" thickBot="1" x14ac:dyDescent="0.25">
      <c r="A3" s="270" t="s">
        <v>245</v>
      </c>
      <c r="B3" s="271"/>
      <c r="C3" s="271"/>
      <c r="D3" s="271"/>
      <c r="E3" s="271"/>
      <c r="F3" s="271"/>
      <c r="G3" s="274" t="s">
        <v>3</v>
      </c>
      <c r="H3" s="258" t="s">
        <v>246</v>
      </c>
      <c r="I3" s="258"/>
      <c r="J3" s="258"/>
      <c r="K3" s="258"/>
      <c r="L3" s="258"/>
      <c r="M3" s="258"/>
      <c r="N3" s="258"/>
      <c r="O3" s="258"/>
      <c r="P3" s="258"/>
      <c r="Q3" s="258"/>
      <c r="R3" s="258"/>
      <c r="S3" s="258"/>
      <c r="T3" s="258"/>
      <c r="U3" s="258"/>
      <c r="V3" s="258"/>
      <c r="W3" s="258"/>
      <c r="X3" s="258" t="s">
        <v>407</v>
      </c>
      <c r="Y3" s="260" t="s">
        <v>247</v>
      </c>
    </row>
    <row r="4" spans="1:25" ht="90.75" thickBot="1" x14ac:dyDescent="0.25">
      <c r="A4" s="272"/>
      <c r="B4" s="273"/>
      <c r="C4" s="273"/>
      <c r="D4" s="273"/>
      <c r="E4" s="273"/>
      <c r="F4" s="273"/>
      <c r="G4" s="275"/>
      <c r="H4" s="42" t="s">
        <v>248</v>
      </c>
      <c r="I4" s="42" t="s">
        <v>249</v>
      </c>
      <c r="J4" s="42" t="s">
        <v>250</v>
      </c>
      <c r="K4" s="42" t="s">
        <v>251</v>
      </c>
      <c r="L4" s="42" t="s">
        <v>252</v>
      </c>
      <c r="M4" s="42" t="s">
        <v>253</v>
      </c>
      <c r="N4" s="42" t="s">
        <v>254</v>
      </c>
      <c r="O4" s="42" t="s">
        <v>255</v>
      </c>
      <c r="P4" s="104" t="s">
        <v>404</v>
      </c>
      <c r="Q4" s="42" t="s">
        <v>256</v>
      </c>
      <c r="R4" s="42" t="s">
        <v>257</v>
      </c>
      <c r="S4" s="104" t="s">
        <v>405</v>
      </c>
      <c r="T4" s="104" t="s">
        <v>406</v>
      </c>
      <c r="U4" s="42" t="s">
        <v>258</v>
      </c>
      <c r="V4" s="42" t="s">
        <v>259</v>
      </c>
      <c r="W4" s="42" t="s">
        <v>260</v>
      </c>
      <c r="X4" s="259"/>
      <c r="Y4" s="261"/>
    </row>
    <row r="5" spans="1:25" ht="22.5" x14ac:dyDescent="0.2">
      <c r="A5" s="262">
        <v>1</v>
      </c>
      <c r="B5" s="263"/>
      <c r="C5" s="263"/>
      <c r="D5" s="263"/>
      <c r="E5" s="263"/>
      <c r="F5" s="263"/>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
      <c r="A6" s="264" t="s">
        <v>261</v>
      </c>
      <c r="B6" s="264"/>
      <c r="C6" s="264"/>
      <c r="D6" s="264"/>
      <c r="E6" s="264"/>
      <c r="F6" s="264"/>
      <c r="G6" s="264"/>
      <c r="H6" s="264"/>
      <c r="I6" s="264"/>
      <c r="J6" s="264"/>
      <c r="K6" s="264"/>
      <c r="L6" s="264"/>
      <c r="M6" s="264"/>
      <c r="N6" s="265"/>
      <c r="O6" s="265"/>
      <c r="P6" s="265"/>
      <c r="Q6" s="265"/>
      <c r="R6" s="265"/>
      <c r="S6" s="265"/>
      <c r="T6" s="265"/>
      <c r="U6" s="265"/>
      <c r="V6" s="265"/>
      <c r="W6" s="265"/>
      <c r="X6" s="265"/>
      <c r="Y6" s="266"/>
    </row>
    <row r="7" spans="1:25" x14ac:dyDescent="0.2">
      <c r="A7" s="256" t="s">
        <v>294</v>
      </c>
      <c r="B7" s="256"/>
      <c r="C7" s="256"/>
      <c r="D7" s="256"/>
      <c r="E7" s="256"/>
      <c r="F7" s="256"/>
      <c r="G7" s="8">
        <v>1</v>
      </c>
      <c r="H7" s="46">
        <v>97000000</v>
      </c>
      <c r="I7" s="46">
        <v>0</v>
      </c>
      <c r="J7" s="46">
        <v>6634240</v>
      </c>
      <c r="K7" s="46">
        <v>0</v>
      </c>
      <c r="L7" s="46">
        <v>0</v>
      </c>
      <c r="M7" s="46">
        <v>0</v>
      </c>
      <c r="N7" s="46">
        <v>0</v>
      </c>
      <c r="O7" s="46">
        <v>0</v>
      </c>
      <c r="P7" s="46">
        <v>0</v>
      </c>
      <c r="Q7" s="46">
        <v>0</v>
      </c>
      <c r="R7" s="46">
        <v>0</v>
      </c>
      <c r="S7" s="46">
        <v>0</v>
      </c>
      <c r="T7" s="46">
        <v>-6962245</v>
      </c>
      <c r="U7" s="46">
        <v>194332514</v>
      </c>
      <c r="V7" s="46">
        <v>18929586</v>
      </c>
      <c r="W7" s="47">
        <f>H7+I7+J7+K7-L7+M7+N7+O7+P7+Q7+R7+U7+V7+S7+T7</f>
        <v>309934095</v>
      </c>
      <c r="X7" s="46">
        <v>-449617</v>
      </c>
      <c r="Y7" s="47">
        <f>W7+X7</f>
        <v>309484478</v>
      </c>
    </row>
    <row r="8" spans="1:25" x14ac:dyDescent="0.2">
      <c r="A8" s="251" t="s">
        <v>262</v>
      </c>
      <c r="B8" s="251"/>
      <c r="C8" s="251"/>
      <c r="D8" s="251"/>
      <c r="E8" s="251"/>
      <c r="F8" s="251"/>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51" t="s">
        <v>263</v>
      </c>
      <c r="B9" s="251"/>
      <c r="C9" s="251"/>
      <c r="D9" s="251"/>
      <c r="E9" s="251"/>
      <c r="F9" s="251"/>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57" t="s">
        <v>295</v>
      </c>
      <c r="B10" s="257"/>
      <c r="C10" s="257"/>
      <c r="D10" s="257"/>
      <c r="E10" s="257"/>
      <c r="F10" s="257"/>
      <c r="G10" s="9">
        <v>4</v>
      </c>
      <c r="H10" s="48">
        <f>H7+H8+H9</f>
        <v>97000000</v>
      </c>
      <c r="I10" s="48">
        <f t="shared" ref="I10:Y10" si="2">I7+I8+I9</f>
        <v>0</v>
      </c>
      <c r="J10" s="48">
        <f t="shared" si="2"/>
        <v>6634240</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-6962245</v>
      </c>
      <c r="U10" s="48">
        <f t="shared" si="2"/>
        <v>194332514</v>
      </c>
      <c r="V10" s="48">
        <f t="shared" si="2"/>
        <v>18929586</v>
      </c>
      <c r="W10" s="48">
        <f t="shared" si="0"/>
        <v>309934095</v>
      </c>
      <c r="X10" s="48">
        <f t="shared" si="2"/>
        <v>-449617</v>
      </c>
      <c r="Y10" s="48">
        <f t="shared" si="2"/>
        <v>309484478</v>
      </c>
    </row>
    <row r="11" spans="1:25" x14ac:dyDescent="0.2">
      <c r="A11" s="251" t="s">
        <v>264</v>
      </c>
      <c r="B11" s="251"/>
      <c r="C11" s="251"/>
      <c r="D11" s="251"/>
      <c r="E11" s="251"/>
      <c r="F11" s="251"/>
      <c r="G11" s="8">
        <v>5</v>
      </c>
      <c r="H11" s="50">
        <v>0</v>
      </c>
      <c r="I11" s="50">
        <v>0</v>
      </c>
      <c r="J11" s="50">
        <v>0</v>
      </c>
      <c r="K11" s="50">
        <v>0</v>
      </c>
      <c r="L11" s="50">
        <v>0</v>
      </c>
      <c r="M11" s="50">
        <v>0</v>
      </c>
      <c r="N11" s="50">
        <v>0</v>
      </c>
      <c r="O11" s="50">
        <v>0</v>
      </c>
      <c r="P11" s="50">
        <v>0</v>
      </c>
      <c r="Q11" s="50">
        <v>0</v>
      </c>
      <c r="R11" s="50">
        <v>0</v>
      </c>
      <c r="S11" s="46">
        <v>0</v>
      </c>
      <c r="T11" s="46">
        <v>0</v>
      </c>
      <c r="U11" s="50">
        <v>0</v>
      </c>
      <c r="V11" s="46">
        <v>21048787</v>
      </c>
      <c r="W11" s="47">
        <f t="shared" si="0"/>
        <v>21048787</v>
      </c>
      <c r="X11" s="46">
        <v>85838</v>
      </c>
      <c r="Y11" s="47">
        <f t="shared" ref="Y11:Y29" si="3">W11+X11</f>
        <v>21134625</v>
      </c>
    </row>
    <row r="12" spans="1:25" x14ac:dyDescent="0.2">
      <c r="A12" s="251" t="s">
        <v>265</v>
      </c>
      <c r="B12" s="251"/>
      <c r="C12" s="251"/>
      <c r="D12" s="251"/>
      <c r="E12" s="251"/>
      <c r="F12" s="251"/>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51" t="s">
        <v>266</v>
      </c>
      <c r="B13" s="251"/>
      <c r="C13" s="251"/>
      <c r="D13" s="251"/>
      <c r="E13" s="251"/>
      <c r="F13" s="251"/>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51" t="s">
        <v>411</v>
      </c>
      <c r="B14" s="251"/>
      <c r="C14" s="251"/>
      <c r="D14" s="251"/>
      <c r="E14" s="251"/>
      <c r="F14" s="251"/>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51" t="s">
        <v>267</v>
      </c>
      <c r="B15" s="251"/>
      <c r="C15" s="251"/>
      <c r="D15" s="251"/>
      <c r="E15" s="251"/>
      <c r="F15" s="251"/>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51" t="s">
        <v>268</v>
      </c>
      <c r="B16" s="251"/>
      <c r="C16" s="251"/>
      <c r="D16" s="251"/>
      <c r="E16" s="251"/>
      <c r="F16" s="251"/>
      <c r="G16" s="8">
        <v>10</v>
      </c>
      <c r="H16" s="50">
        <v>0</v>
      </c>
      <c r="I16" s="50">
        <v>0</v>
      </c>
      <c r="J16" s="50">
        <v>0</v>
      </c>
      <c r="K16" s="50">
        <v>0</v>
      </c>
      <c r="L16" s="50">
        <v>0</v>
      </c>
      <c r="M16" s="50">
        <v>0</v>
      </c>
      <c r="N16" s="50">
        <v>0</v>
      </c>
      <c r="O16" s="50">
        <v>0</v>
      </c>
      <c r="P16" s="50">
        <v>0</v>
      </c>
      <c r="Q16" s="50">
        <v>0</v>
      </c>
      <c r="R16" s="46">
        <v>0</v>
      </c>
      <c r="S16" s="46">
        <v>0</v>
      </c>
      <c r="T16" s="46">
        <v>1606112</v>
      </c>
      <c r="U16" s="46">
        <v>0</v>
      </c>
      <c r="V16" s="46">
        <v>0</v>
      </c>
      <c r="W16" s="47">
        <f t="shared" si="0"/>
        <v>1606112</v>
      </c>
      <c r="X16" s="46">
        <v>3172</v>
      </c>
      <c r="Y16" s="47">
        <f t="shared" si="3"/>
        <v>1609284</v>
      </c>
    </row>
    <row r="17" spans="1:25" ht="23.25" customHeight="1" x14ac:dyDescent="0.2">
      <c r="A17" s="251" t="s">
        <v>269</v>
      </c>
      <c r="B17" s="251"/>
      <c r="C17" s="251"/>
      <c r="D17" s="251"/>
      <c r="E17" s="251"/>
      <c r="F17" s="251"/>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51" t="s">
        <v>270</v>
      </c>
      <c r="B18" s="251"/>
      <c r="C18" s="251"/>
      <c r="D18" s="251"/>
      <c r="E18" s="251"/>
      <c r="F18" s="251"/>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51" t="s">
        <v>271</v>
      </c>
      <c r="B19" s="251"/>
      <c r="C19" s="251"/>
      <c r="D19" s="251"/>
      <c r="E19" s="251"/>
      <c r="F19" s="251"/>
      <c r="G19" s="8">
        <v>13</v>
      </c>
      <c r="H19" s="46">
        <v>0</v>
      </c>
      <c r="I19" s="46">
        <v>0</v>
      </c>
      <c r="J19" s="46">
        <v>1686</v>
      </c>
      <c r="K19" s="46">
        <v>0</v>
      </c>
      <c r="L19" s="46">
        <v>0</v>
      </c>
      <c r="M19" s="46">
        <v>0</v>
      </c>
      <c r="N19" s="46">
        <v>0</v>
      </c>
      <c r="O19" s="46">
        <v>0</v>
      </c>
      <c r="P19" s="46">
        <v>0</v>
      </c>
      <c r="Q19" s="46">
        <v>0</v>
      </c>
      <c r="R19" s="46">
        <v>0</v>
      </c>
      <c r="S19" s="46">
        <v>0</v>
      </c>
      <c r="T19" s="46">
        <v>0</v>
      </c>
      <c r="U19" s="46">
        <v>0</v>
      </c>
      <c r="V19" s="46">
        <v>0</v>
      </c>
      <c r="W19" s="47">
        <f t="shared" si="0"/>
        <v>1686</v>
      </c>
      <c r="X19" s="46">
        <v>0</v>
      </c>
      <c r="Y19" s="47">
        <f t="shared" si="3"/>
        <v>1686</v>
      </c>
    </row>
    <row r="20" spans="1:25" x14ac:dyDescent="0.2">
      <c r="A20" s="251" t="s">
        <v>272</v>
      </c>
      <c r="B20" s="251"/>
      <c r="C20" s="251"/>
      <c r="D20" s="251"/>
      <c r="E20" s="251"/>
      <c r="F20" s="251"/>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51" t="s">
        <v>412</v>
      </c>
      <c r="B21" s="251"/>
      <c r="C21" s="251"/>
      <c r="D21" s="251"/>
      <c r="E21" s="251"/>
      <c r="F21" s="251"/>
      <c r="G21" s="8">
        <v>15</v>
      </c>
      <c r="H21" s="46">
        <v>0</v>
      </c>
      <c r="I21" s="46">
        <v>0</v>
      </c>
      <c r="J21" s="46">
        <v>0</v>
      </c>
      <c r="K21" s="46">
        <v>0</v>
      </c>
      <c r="L21" s="46">
        <v>0</v>
      </c>
      <c r="M21" s="46">
        <v>0</v>
      </c>
      <c r="N21" s="46">
        <v>0</v>
      </c>
      <c r="O21" s="46">
        <v>0</v>
      </c>
      <c r="P21" s="46">
        <v>0</v>
      </c>
      <c r="Q21" s="46">
        <v>0</v>
      </c>
      <c r="R21" s="46">
        <v>0</v>
      </c>
      <c r="S21" s="46">
        <v>0</v>
      </c>
      <c r="T21" s="46">
        <v>-3243</v>
      </c>
      <c r="U21" s="46">
        <v>18176589</v>
      </c>
      <c r="V21" s="46">
        <v>-18929586</v>
      </c>
      <c r="W21" s="47">
        <f t="shared" si="0"/>
        <v>-756240</v>
      </c>
      <c r="X21" s="46">
        <v>-13262</v>
      </c>
      <c r="Y21" s="47">
        <f t="shared" si="3"/>
        <v>-769502</v>
      </c>
    </row>
    <row r="22" spans="1:25" ht="28.5" customHeight="1" x14ac:dyDescent="0.2">
      <c r="A22" s="251" t="s">
        <v>413</v>
      </c>
      <c r="B22" s="251"/>
      <c r="C22" s="251"/>
      <c r="D22" s="251"/>
      <c r="E22" s="251"/>
      <c r="F22" s="251"/>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51" t="s">
        <v>414</v>
      </c>
      <c r="B23" s="251"/>
      <c r="C23" s="251"/>
      <c r="D23" s="251"/>
      <c r="E23" s="251"/>
      <c r="F23" s="251"/>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51" t="s">
        <v>273</v>
      </c>
      <c r="B24" s="251"/>
      <c r="C24" s="251"/>
      <c r="D24" s="251"/>
      <c r="E24" s="251"/>
      <c r="F24" s="251"/>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51" t="s">
        <v>415</v>
      </c>
      <c r="B25" s="251"/>
      <c r="C25" s="251"/>
      <c r="D25" s="251"/>
      <c r="E25" s="251"/>
      <c r="F25" s="251"/>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51" t="s">
        <v>417</v>
      </c>
      <c r="B26" s="251"/>
      <c r="C26" s="251"/>
      <c r="D26" s="251"/>
      <c r="E26" s="251"/>
      <c r="F26" s="251"/>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51" t="s">
        <v>416</v>
      </c>
      <c r="B27" s="251"/>
      <c r="C27" s="251"/>
      <c r="D27" s="251"/>
      <c r="E27" s="251"/>
      <c r="F27" s="251"/>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51" t="s">
        <v>418</v>
      </c>
      <c r="B28" s="251"/>
      <c r="C28" s="251"/>
      <c r="D28" s="251"/>
      <c r="E28" s="251"/>
      <c r="F28" s="251"/>
      <c r="G28" s="8">
        <v>22</v>
      </c>
      <c r="H28" s="46">
        <v>0</v>
      </c>
      <c r="I28" s="46">
        <v>0</v>
      </c>
      <c r="J28" s="46">
        <v>142797</v>
      </c>
      <c r="K28" s="46">
        <v>0</v>
      </c>
      <c r="L28" s="46">
        <v>0</v>
      </c>
      <c r="M28" s="46">
        <v>0</v>
      </c>
      <c r="N28" s="46">
        <v>0</v>
      </c>
      <c r="O28" s="46">
        <v>0</v>
      </c>
      <c r="P28" s="46">
        <v>0</v>
      </c>
      <c r="Q28" s="46">
        <v>0</v>
      </c>
      <c r="R28" s="46">
        <v>0</v>
      </c>
      <c r="S28" s="46">
        <v>0</v>
      </c>
      <c r="T28" s="46">
        <v>0</v>
      </c>
      <c r="U28" s="46">
        <v>-142797</v>
      </c>
      <c r="V28" s="46">
        <v>0</v>
      </c>
      <c r="W28" s="47">
        <f>H28+I28+J28+K28-L28+M28+N28+O28+P28+Q28+R28+U28+V28+S28+T28</f>
        <v>0</v>
      </c>
      <c r="X28" s="46">
        <v>0</v>
      </c>
      <c r="Y28" s="47">
        <f t="shared" si="3"/>
        <v>0</v>
      </c>
    </row>
    <row r="29" spans="1:25" x14ac:dyDescent="0.2">
      <c r="A29" s="251" t="s">
        <v>419</v>
      </c>
      <c r="B29" s="251"/>
      <c r="C29" s="251"/>
      <c r="D29" s="251"/>
      <c r="E29" s="251"/>
      <c r="F29" s="251"/>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52" t="s">
        <v>420</v>
      </c>
      <c r="B30" s="252"/>
      <c r="C30" s="252"/>
      <c r="D30" s="252"/>
      <c r="E30" s="252"/>
      <c r="F30" s="252"/>
      <c r="G30" s="10">
        <v>24</v>
      </c>
      <c r="H30" s="49">
        <f>SUM(H10:H29)</f>
        <v>97000000</v>
      </c>
      <c r="I30" s="49">
        <f t="shared" ref="I30:Y30" si="5">SUM(I10:I29)</f>
        <v>0</v>
      </c>
      <c r="J30" s="49">
        <f t="shared" si="5"/>
        <v>6778723</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-5359376</v>
      </c>
      <c r="U30" s="49">
        <f t="shared" si="5"/>
        <v>212366306</v>
      </c>
      <c r="V30" s="49">
        <f t="shared" si="5"/>
        <v>21048787</v>
      </c>
      <c r="W30" s="49">
        <f t="shared" si="5"/>
        <v>331834440</v>
      </c>
      <c r="X30" s="49">
        <f t="shared" si="5"/>
        <v>-373869</v>
      </c>
      <c r="Y30" s="49">
        <f t="shared" si="5"/>
        <v>331460571</v>
      </c>
    </row>
    <row r="31" spans="1:25" x14ac:dyDescent="0.2">
      <c r="A31" s="253" t="s">
        <v>274</v>
      </c>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row>
    <row r="32" spans="1:25" ht="36.75" customHeight="1" x14ac:dyDescent="0.2">
      <c r="A32" s="249" t="s">
        <v>275</v>
      </c>
      <c r="B32" s="249"/>
      <c r="C32" s="249"/>
      <c r="D32" s="249"/>
      <c r="E32" s="249"/>
      <c r="F32" s="249"/>
      <c r="G32" s="9">
        <v>25</v>
      </c>
      <c r="H32" s="48">
        <f>SUM(H12:H20)</f>
        <v>0</v>
      </c>
      <c r="I32" s="48">
        <f t="shared" ref="I32:Y32" si="6">SUM(I12:I20)</f>
        <v>0</v>
      </c>
      <c r="J32" s="48">
        <f t="shared" si="6"/>
        <v>1686</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1606112</v>
      </c>
      <c r="U32" s="48">
        <f t="shared" si="6"/>
        <v>0</v>
      </c>
      <c r="V32" s="48">
        <f t="shared" si="6"/>
        <v>0</v>
      </c>
      <c r="W32" s="48">
        <f t="shared" si="6"/>
        <v>1607798</v>
      </c>
      <c r="X32" s="48">
        <f t="shared" si="6"/>
        <v>3172</v>
      </c>
      <c r="Y32" s="48">
        <f t="shared" si="6"/>
        <v>1610970</v>
      </c>
    </row>
    <row r="33" spans="1:25" ht="31.5" customHeight="1" x14ac:dyDescent="0.2">
      <c r="A33" s="249" t="s">
        <v>421</v>
      </c>
      <c r="B33" s="249"/>
      <c r="C33" s="249"/>
      <c r="D33" s="249"/>
      <c r="E33" s="249"/>
      <c r="F33" s="249"/>
      <c r="G33" s="9">
        <v>26</v>
      </c>
      <c r="H33" s="48">
        <f>H11+H32</f>
        <v>0</v>
      </c>
      <c r="I33" s="48">
        <f t="shared" ref="I33:Y33" si="7">I11+I32</f>
        <v>0</v>
      </c>
      <c r="J33" s="48">
        <f t="shared" si="7"/>
        <v>1686</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1606112</v>
      </c>
      <c r="U33" s="48">
        <f t="shared" si="7"/>
        <v>0</v>
      </c>
      <c r="V33" s="48">
        <f t="shared" si="7"/>
        <v>21048787</v>
      </c>
      <c r="W33" s="48">
        <f t="shared" si="7"/>
        <v>22656585</v>
      </c>
      <c r="X33" s="48">
        <f t="shared" si="7"/>
        <v>89010</v>
      </c>
      <c r="Y33" s="48">
        <f t="shared" si="7"/>
        <v>22745595</v>
      </c>
    </row>
    <row r="34" spans="1:25" ht="30.75" customHeight="1" x14ac:dyDescent="0.2">
      <c r="A34" s="250" t="s">
        <v>422</v>
      </c>
      <c r="B34" s="250"/>
      <c r="C34" s="250"/>
      <c r="D34" s="250"/>
      <c r="E34" s="250"/>
      <c r="F34" s="250"/>
      <c r="G34" s="10">
        <v>27</v>
      </c>
      <c r="H34" s="49">
        <f>SUM(H21:H29)</f>
        <v>0</v>
      </c>
      <c r="I34" s="49">
        <f t="shared" ref="I34:Y34" si="8">SUM(I21:I29)</f>
        <v>0</v>
      </c>
      <c r="J34" s="49">
        <f t="shared" si="8"/>
        <v>142797</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-3243</v>
      </c>
      <c r="U34" s="49">
        <f t="shared" si="8"/>
        <v>18033792</v>
      </c>
      <c r="V34" s="49">
        <f t="shared" si="8"/>
        <v>-18929586</v>
      </c>
      <c r="W34" s="49">
        <f t="shared" si="8"/>
        <v>-756240</v>
      </c>
      <c r="X34" s="49">
        <f t="shared" si="8"/>
        <v>-13262</v>
      </c>
      <c r="Y34" s="49">
        <f t="shared" si="8"/>
        <v>-769502</v>
      </c>
    </row>
    <row r="35" spans="1:25" x14ac:dyDescent="0.2">
      <c r="A35" s="253" t="s">
        <v>276</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x14ac:dyDescent="0.2">
      <c r="A36" s="256" t="s">
        <v>296</v>
      </c>
      <c r="B36" s="256"/>
      <c r="C36" s="256"/>
      <c r="D36" s="256"/>
      <c r="E36" s="256"/>
      <c r="F36" s="256"/>
      <c r="G36" s="8">
        <v>28</v>
      </c>
      <c r="H36" s="46">
        <v>97000000</v>
      </c>
      <c r="I36" s="46">
        <v>0</v>
      </c>
      <c r="J36" s="46">
        <v>6778723</v>
      </c>
      <c r="K36" s="46">
        <v>0</v>
      </c>
      <c r="L36" s="46">
        <v>0</v>
      </c>
      <c r="M36" s="46">
        <v>0</v>
      </c>
      <c r="N36" s="46">
        <v>0</v>
      </c>
      <c r="O36" s="46">
        <v>0</v>
      </c>
      <c r="P36" s="46">
        <v>0</v>
      </c>
      <c r="Q36" s="46">
        <v>0</v>
      </c>
      <c r="R36" s="46">
        <v>0</v>
      </c>
      <c r="S36" s="46">
        <v>0</v>
      </c>
      <c r="T36" s="46">
        <v>-5359376</v>
      </c>
      <c r="U36" s="46">
        <v>212366306</v>
      </c>
      <c r="V36" s="46">
        <v>21048787</v>
      </c>
      <c r="W36" s="47">
        <f>H36+I36+J36+K36-L36+M36+N36+O36+P36+Q36+R36+U36+V36+S36+T36</f>
        <v>331834440</v>
      </c>
      <c r="X36" s="46">
        <v>-373869</v>
      </c>
      <c r="Y36" s="47">
        <f t="shared" ref="Y36:Y38" si="9">W36+X36</f>
        <v>331460571</v>
      </c>
    </row>
    <row r="37" spans="1:25" x14ac:dyDescent="0.2">
      <c r="A37" s="251" t="s">
        <v>262</v>
      </c>
      <c r="B37" s="251"/>
      <c r="C37" s="251"/>
      <c r="D37" s="251"/>
      <c r="E37" s="251"/>
      <c r="F37" s="251"/>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51" t="s">
        <v>263</v>
      </c>
      <c r="B38" s="251"/>
      <c r="C38" s="251"/>
      <c r="D38" s="251"/>
      <c r="E38" s="251"/>
      <c r="F38" s="251"/>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57" t="s">
        <v>423</v>
      </c>
      <c r="B39" s="257"/>
      <c r="C39" s="257"/>
      <c r="D39" s="257"/>
      <c r="E39" s="257"/>
      <c r="F39" s="257"/>
      <c r="G39" s="9">
        <v>31</v>
      </c>
      <c r="H39" s="48">
        <f>H36+H37+H38</f>
        <v>97000000</v>
      </c>
      <c r="I39" s="48">
        <f t="shared" ref="I39:Y39" si="11">I36+I37+I38</f>
        <v>0</v>
      </c>
      <c r="J39" s="48">
        <f t="shared" si="11"/>
        <v>6778723</v>
      </c>
      <c r="K39" s="48">
        <f t="shared" si="11"/>
        <v>0</v>
      </c>
      <c r="L39" s="48">
        <f t="shared" si="11"/>
        <v>0</v>
      </c>
      <c r="M39" s="48">
        <f t="shared" si="11"/>
        <v>0</v>
      </c>
      <c r="N39" s="48">
        <f t="shared" si="11"/>
        <v>0</v>
      </c>
      <c r="O39" s="48">
        <f t="shared" si="11"/>
        <v>0</v>
      </c>
      <c r="P39" s="48">
        <f t="shared" si="11"/>
        <v>0</v>
      </c>
      <c r="Q39" s="48">
        <f t="shared" si="11"/>
        <v>0</v>
      </c>
      <c r="R39" s="48">
        <f t="shared" si="11"/>
        <v>0</v>
      </c>
      <c r="S39" s="48">
        <f t="shared" si="11"/>
        <v>0</v>
      </c>
      <c r="T39" s="48">
        <f t="shared" si="11"/>
        <v>-5359376</v>
      </c>
      <c r="U39" s="48">
        <f t="shared" si="11"/>
        <v>212366306</v>
      </c>
      <c r="V39" s="48">
        <f t="shared" si="11"/>
        <v>21048787</v>
      </c>
      <c r="W39" s="48">
        <f t="shared" si="11"/>
        <v>331834440</v>
      </c>
      <c r="X39" s="48">
        <f t="shared" si="11"/>
        <v>-373869</v>
      </c>
      <c r="Y39" s="48">
        <f t="shared" si="11"/>
        <v>331460571</v>
      </c>
    </row>
    <row r="40" spans="1:25" x14ac:dyDescent="0.2">
      <c r="A40" s="251" t="s">
        <v>264</v>
      </c>
      <c r="B40" s="251"/>
      <c r="C40" s="251"/>
      <c r="D40" s="251"/>
      <c r="E40" s="251"/>
      <c r="F40" s="251"/>
      <c r="G40" s="8">
        <v>32</v>
      </c>
      <c r="H40" s="50">
        <v>0</v>
      </c>
      <c r="I40" s="50">
        <v>0</v>
      </c>
      <c r="J40" s="50">
        <v>0</v>
      </c>
      <c r="K40" s="50">
        <v>0</v>
      </c>
      <c r="L40" s="50">
        <v>0</v>
      </c>
      <c r="M40" s="50">
        <v>0</v>
      </c>
      <c r="N40" s="50">
        <v>0</v>
      </c>
      <c r="O40" s="50">
        <v>0</v>
      </c>
      <c r="P40" s="50">
        <v>0</v>
      </c>
      <c r="Q40" s="50">
        <v>0</v>
      </c>
      <c r="R40" s="50">
        <v>0</v>
      </c>
      <c r="S40" s="46">
        <v>0</v>
      </c>
      <c r="T40" s="46">
        <v>0</v>
      </c>
      <c r="U40" s="50">
        <v>0</v>
      </c>
      <c r="V40" s="46">
        <v>46245739</v>
      </c>
      <c r="W40" s="47">
        <f t="shared" si="10"/>
        <v>46245739</v>
      </c>
      <c r="X40" s="46">
        <v>441312</v>
      </c>
      <c r="Y40" s="47">
        <f t="shared" ref="Y40:Y58" si="12">W40+X40</f>
        <v>46687051</v>
      </c>
    </row>
    <row r="41" spans="1:25" x14ac:dyDescent="0.2">
      <c r="A41" s="251" t="s">
        <v>265</v>
      </c>
      <c r="B41" s="251"/>
      <c r="C41" s="251"/>
      <c r="D41" s="251"/>
      <c r="E41" s="251"/>
      <c r="F41" s="251"/>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51" t="s">
        <v>277</v>
      </c>
      <c r="B42" s="251"/>
      <c r="C42" s="251"/>
      <c r="D42" s="251"/>
      <c r="E42" s="251"/>
      <c r="F42" s="251"/>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51" t="s">
        <v>411</v>
      </c>
      <c r="B43" s="251"/>
      <c r="C43" s="251"/>
      <c r="D43" s="251"/>
      <c r="E43" s="251"/>
      <c r="F43" s="251"/>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51" t="s">
        <v>267</v>
      </c>
      <c r="B44" s="251"/>
      <c r="C44" s="251"/>
      <c r="D44" s="251"/>
      <c r="E44" s="251"/>
      <c r="F44" s="251"/>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51" t="s">
        <v>268</v>
      </c>
      <c r="B45" s="251"/>
      <c r="C45" s="251"/>
      <c r="D45" s="251"/>
      <c r="E45" s="251"/>
      <c r="F45" s="251"/>
      <c r="G45" s="8">
        <v>37</v>
      </c>
      <c r="H45" s="50">
        <v>0</v>
      </c>
      <c r="I45" s="50">
        <v>0</v>
      </c>
      <c r="J45" s="50">
        <v>0</v>
      </c>
      <c r="K45" s="50">
        <v>0</v>
      </c>
      <c r="L45" s="50">
        <v>0</v>
      </c>
      <c r="M45" s="50">
        <v>0</v>
      </c>
      <c r="N45" s="50">
        <v>0</v>
      </c>
      <c r="O45" s="50">
        <v>0</v>
      </c>
      <c r="P45" s="50">
        <v>0</v>
      </c>
      <c r="Q45" s="50">
        <v>0</v>
      </c>
      <c r="R45" s="46">
        <v>0</v>
      </c>
      <c r="S45" s="46">
        <v>0</v>
      </c>
      <c r="T45" s="46">
        <v>-211066</v>
      </c>
      <c r="U45" s="46">
        <v>0</v>
      </c>
      <c r="V45" s="46">
        <v>0</v>
      </c>
      <c r="W45" s="47">
        <f t="shared" si="10"/>
        <v>-211066</v>
      </c>
      <c r="X45" s="46">
        <v>6392</v>
      </c>
      <c r="Y45" s="47">
        <f t="shared" si="12"/>
        <v>-204674</v>
      </c>
    </row>
    <row r="46" spans="1:25" ht="21" customHeight="1" x14ac:dyDescent="0.2">
      <c r="A46" s="251" t="s">
        <v>278</v>
      </c>
      <c r="B46" s="251"/>
      <c r="C46" s="251"/>
      <c r="D46" s="251"/>
      <c r="E46" s="251"/>
      <c r="F46" s="251"/>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51" t="s">
        <v>270</v>
      </c>
      <c r="B47" s="251"/>
      <c r="C47" s="251"/>
      <c r="D47" s="251"/>
      <c r="E47" s="251"/>
      <c r="F47" s="251"/>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51" t="s">
        <v>271</v>
      </c>
      <c r="B48" s="251"/>
      <c r="C48" s="251"/>
      <c r="D48" s="251"/>
      <c r="E48" s="251"/>
      <c r="F48" s="251"/>
      <c r="G48" s="8">
        <v>40</v>
      </c>
      <c r="H48" s="46">
        <v>0</v>
      </c>
      <c r="I48" s="46">
        <v>0</v>
      </c>
      <c r="J48" s="46">
        <v>2591</v>
      </c>
      <c r="K48" s="46">
        <v>0</v>
      </c>
      <c r="L48" s="46">
        <v>0</v>
      </c>
      <c r="M48" s="46">
        <v>0</v>
      </c>
      <c r="N48" s="46">
        <v>0</v>
      </c>
      <c r="O48" s="46">
        <v>0</v>
      </c>
      <c r="P48" s="46">
        <v>0</v>
      </c>
      <c r="Q48" s="46">
        <v>0</v>
      </c>
      <c r="R48" s="46">
        <v>0</v>
      </c>
      <c r="S48" s="46">
        <v>0</v>
      </c>
      <c r="T48" s="46">
        <v>0</v>
      </c>
      <c r="U48" s="46">
        <v>0</v>
      </c>
      <c r="V48" s="46">
        <v>0</v>
      </c>
      <c r="W48" s="47">
        <f t="shared" si="10"/>
        <v>2591</v>
      </c>
      <c r="X48" s="46">
        <v>0</v>
      </c>
      <c r="Y48" s="47">
        <f t="shared" si="12"/>
        <v>2591</v>
      </c>
    </row>
    <row r="49" spans="1:25" x14ac:dyDescent="0.2">
      <c r="A49" s="251" t="s">
        <v>272</v>
      </c>
      <c r="B49" s="251"/>
      <c r="C49" s="251"/>
      <c r="D49" s="251"/>
      <c r="E49" s="251"/>
      <c r="F49" s="251"/>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51" t="s">
        <v>412</v>
      </c>
      <c r="B50" s="251"/>
      <c r="C50" s="251"/>
      <c r="D50" s="251"/>
      <c r="E50" s="251"/>
      <c r="F50" s="251"/>
      <c r="G50" s="8">
        <v>42</v>
      </c>
      <c r="H50" s="46">
        <v>12197700</v>
      </c>
      <c r="I50" s="46">
        <v>0</v>
      </c>
      <c r="J50" s="46">
        <v>9944309</v>
      </c>
      <c r="K50" s="46">
        <v>0</v>
      </c>
      <c r="L50" s="46">
        <v>0</v>
      </c>
      <c r="M50" s="46">
        <v>0</v>
      </c>
      <c r="N50" s="46">
        <v>0</v>
      </c>
      <c r="O50" s="46">
        <v>0</v>
      </c>
      <c r="P50" s="46">
        <v>0</v>
      </c>
      <c r="Q50" s="46">
        <v>0</v>
      </c>
      <c r="R50" s="46">
        <v>0</v>
      </c>
      <c r="S50" s="46">
        <v>0</v>
      </c>
      <c r="T50" s="46">
        <v>0</v>
      </c>
      <c r="U50" s="46">
        <f>21048787-41451660-5000</f>
        <v>-20407873</v>
      </c>
      <c r="V50" s="46">
        <f>-21048787</f>
        <v>-21048787</v>
      </c>
      <c r="W50" s="47">
        <f t="shared" si="10"/>
        <v>-19314651</v>
      </c>
      <c r="X50" s="46">
        <v>20811182</v>
      </c>
      <c r="Y50" s="47">
        <f t="shared" si="12"/>
        <v>1496531</v>
      </c>
    </row>
    <row r="51" spans="1:25" ht="26.25" customHeight="1" x14ac:dyDescent="0.2">
      <c r="A51" s="251" t="s">
        <v>413</v>
      </c>
      <c r="B51" s="251"/>
      <c r="C51" s="251"/>
      <c r="D51" s="251"/>
      <c r="E51" s="251"/>
      <c r="F51" s="251"/>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51" t="s">
        <v>414</v>
      </c>
      <c r="B52" s="251"/>
      <c r="C52" s="251"/>
      <c r="D52" s="251"/>
      <c r="E52" s="251"/>
      <c r="F52" s="251"/>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51" t="s">
        <v>273</v>
      </c>
      <c r="B53" s="251"/>
      <c r="C53" s="251"/>
      <c r="D53" s="251"/>
      <c r="E53" s="251"/>
      <c r="F53" s="251"/>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51" t="s">
        <v>415</v>
      </c>
      <c r="B54" s="251"/>
      <c r="C54" s="251"/>
      <c r="D54" s="251"/>
      <c r="E54" s="251"/>
      <c r="F54" s="251"/>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51" t="s">
        <v>424</v>
      </c>
      <c r="B55" s="251"/>
      <c r="C55" s="251"/>
      <c r="D55" s="251"/>
      <c r="E55" s="251"/>
      <c r="F55" s="251"/>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51" t="s">
        <v>416</v>
      </c>
      <c r="B56" s="251"/>
      <c r="C56" s="251"/>
      <c r="D56" s="251"/>
      <c r="E56" s="251"/>
      <c r="F56" s="251"/>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51" t="s">
        <v>425</v>
      </c>
      <c r="B57" s="251"/>
      <c r="C57" s="251"/>
      <c r="D57" s="251"/>
      <c r="E57" s="251"/>
      <c r="F57" s="251"/>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
      <c r="A58" s="251" t="s">
        <v>419</v>
      </c>
      <c r="B58" s="251"/>
      <c r="C58" s="251"/>
      <c r="D58" s="251"/>
      <c r="E58" s="251"/>
      <c r="F58" s="251"/>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52" t="s">
        <v>426</v>
      </c>
      <c r="B59" s="252"/>
      <c r="C59" s="252"/>
      <c r="D59" s="252"/>
      <c r="E59" s="252"/>
      <c r="F59" s="252"/>
      <c r="G59" s="10">
        <v>51</v>
      </c>
      <c r="H59" s="49">
        <f>SUM(H39:H58)</f>
        <v>109197700</v>
      </c>
      <c r="I59" s="49">
        <f t="shared" ref="I59:Y59" si="13">SUM(I39:I58)</f>
        <v>0</v>
      </c>
      <c r="J59" s="49">
        <f t="shared" si="13"/>
        <v>16725623</v>
      </c>
      <c r="K59" s="49">
        <f t="shared" si="13"/>
        <v>0</v>
      </c>
      <c r="L59" s="49">
        <f t="shared" si="13"/>
        <v>0</v>
      </c>
      <c r="M59" s="49">
        <f t="shared" si="13"/>
        <v>0</v>
      </c>
      <c r="N59" s="49">
        <f t="shared" si="13"/>
        <v>0</v>
      </c>
      <c r="O59" s="49">
        <f t="shared" si="13"/>
        <v>0</v>
      </c>
      <c r="P59" s="49">
        <f t="shared" si="13"/>
        <v>0</v>
      </c>
      <c r="Q59" s="49">
        <f t="shared" si="13"/>
        <v>0</v>
      </c>
      <c r="R59" s="49">
        <f t="shared" si="13"/>
        <v>0</v>
      </c>
      <c r="S59" s="49">
        <f t="shared" si="13"/>
        <v>0</v>
      </c>
      <c r="T59" s="49">
        <f t="shared" si="13"/>
        <v>-5570442</v>
      </c>
      <c r="U59" s="49">
        <f t="shared" si="13"/>
        <v>191958433</v>
      </c>
      <c r="V59" s="49">
        <f t="shared" si="13"/>
        <v>46245739</v>
      </c>
      <c r="W59" s="49">
        <f t="shared" si="13"/>
        <v>358557053</v>
      </c>
      <c r="X59" s="49">
        <f t="shared" si="13"/>
        <v>20885017</v>
      </c>
      <c r="Y59" s="49">
        <f t="shared" si="13"/>
        <v>379442070</v>
      </c>
    </row>
    <row r="60" spans="1:25" x14ac:dyDescent="0.2">
      <c r="A60" s="253" t="s">
        <v>274</v>
      </c>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row>
    <row r="61" spans="1:25" ht="31.5" customHeight="1" x14ac:dyDescent="0.2">
      <c r="A61" s="249" t="s">
        <v>427</v>
      </c>
      <c r="B61" s="249"/>
      <c r="C61" s="249"/>
      <c r="D61" s="249"/>
      <c r="E61" s="249"/>
      <c r="F61" s="249"/>
      <c r="G61" s="9">
        <v>52</v>
      </c>
      <c r="H61" s="48">
        <f>SUM(H41:H49)</f>
        <v>0</v>
      </c>
      <c r="I61" s="48">
        <f t="shared" ref="I61:Y61" si="14">SUM(I41:I49)</f>
        <v>0</v>
      </c>
      <c r="J61" s="48">
        <f t="shared" si="14"/>
        <v>2591</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-211066</v>
      </c>
      <c r="U61" s="48">
        <f t="shared" si="14"/>
        <v>0</v>
      </c>
      <c r="V61" s="48">
        <f t="shared" si="14"/>
        <v>0</v>
      </c>
      <c r="W61" s="48">
        <f t="shared" si="14"/>
        <v>-208475</v>
      </c>
      <c r="X61" s="48">
        <f t="shared" si="14"/>
        <v>6392</v>
      </c>
      <c r="Y61" s="48">
        <f t="shared" si="14"/>
        <v>-202083</v>
      </c>
    </row>
    <row r="62" spans="1:25" ht="27.75" customHeight="1" x14ac:dyDescent="0.2">
      <c r="A62" s="249" t="s">
        <v>428</v>
      </c>
      <c r="B62" s="249"/>
      <c r="C62" s="249"/>
      <c r="D62" s="249"/>
      <c r="E62" s="249"/>
      <c r="F62" s="249"/>
      <c r="G62" s="9">
        <v>53</v>
      </c>
      <c r="H62" s="48">
        <f>H40+H61</f>
        <v>0</v>
      </c>
      <c r="I62" s="48">
        <f t="shared" ref="I62:Y62" si="15">I40+I61</f>
        <v>0</v>
      </c>
      <c r="J62" s="48">
        <f t="shared" si="15"/>
        <v>2591</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-211066</v>
      </c>
      <c r="U62" s="48">
        <f t="shared" si="15"/>
        <v>0</v>
      </c>
      <c r="V62" s="48">
        <f t="shared" si="15"/>
        <v>46245739</v>
      </c>
      <c r="W62" s="48">
        <f t="shared" si="15"/>
        <v>46037264</v>
      </c>
      <c r="X62" s="48">
        <f t="shared" si="15"/>
        <v>447704</v>
      </c>
      <c r="Y62" s="48">
        <f t="shared" si="15"/>
        <v>46484968</v>
      </c>
    </row>
    <row r="63" spans="1:25" ht="29.25" customHeight="1" x14ac:dyDescent="0.2">
      <c r="A63" s="250" t="s">
        <v>429</v>
      </c>
      <c r="B63" s="250"/>
      <c r="C63" s="250"/>
      <c r="D63" s="250"/>
      <c r="E63" s="250"/>
      <c r="F63" s="250"/>
      <c r="G63" s="10">
        <v>54</v>
      </c>
      <c r="H63" s="49">
        <f>SUM(H50:H58)</f>
        <v>12197700</v>
      </c>
      <c r="I63" s="49">
        <f t="shared" ref="I63:Y63" si="16">SUM(I50:I58)</f>
        <v>0</v>
      </c>
      <c r="J63" s="49">
        <f t="shared" si="16"/>
        <v>9944309</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-20407873</v>
      </c>
      <c r="V63" s="49">
        <f t="shared" si="16"/>
        <v>-21048787</v>
      </c>
      <c r="W63" s="49">
        <f t="shared" si="16"/>
        <v>-19314651</v>
      </c>
      <c r="X63" s="49">
        <f t="shared" si="16"/>
        <v>20811182</v>
      </c>
      <c r="Y63" s="49">
        <f t="shared" si="16"/>
        <v>1496531</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H7:V7">
    <cfRule type="cellIs" dxfId="28" priority="23" stopIfTrue="1" operator="notEqual">
      <formula>ROUND(H7,0)</formula>
    </cfRule>
  </conditionalFormatting>
  <conditionalFormatting sqref="X7">
    <cfRule type="cellIs" dxfId="27" priority="22" stopIfTrue="1" operator="notEqual">
      <formula>ROUND(X7,0)</formula>
    </cfRule>
  </conditionalFormatting>
  <conditionalFormatting sqref="X11">
    <cfRule type="cellIs" dxfId="26" priority="21" stopIfTrue="1" operator="notEqual">
      <formula>ROUND(X11,0)</formula>
    </cfRule>
  </conditionalFormatting>
  <conditionalFormatting sqref="V11">
    <cfRule type="cellIs" dxfId="25" priority="20" stopIfTrue="1" operator="notEqual">
      <formula>ROUND(V11,0)</formula>
    </cfRule>
  </conditionalFormatting>
  <conditionalFormatting sqref="T16">
    <cfRule type="cellIs" dxfId="24" priority="19" stopIfTrue="1" operator="notEqual">
      <formula>ROUND(T16,0)</formula>
    </cfRule>
  </conditionalFormatting>
  <conditionalFormatting sqref="X16">
    <cfRule type="cellIs" dxfId="23" priority="18" stopIfTrue="1" operator="notEqual">
      <formula>ROUND(X16,0)</formula>
    </cfRule>
  </conditionalFormatting>
  <conditionalFormatting sqref="X21">
    <cfRule type="cellIs" dxfId="22" priority="17" stopIfTrue="1" operator="notEqual">
      <formula>ROUND(X21,0)</formula>
    </cfRule>
  </conditionalFormatting>
  <conditionalFormatting sqref="T21:V21">
    <cfRule type="cellIs" dxfId="21" priority="16" stopIfTrue="1" operator="notEqual">
      <formula>ROUND(T21,0)</formula>
    </cfRule>
  </conditionalFormatting>
  <conditionalFormatting sqref="V28">
    <cfRule type="cellIs" dxfId="20" priority="15" stopIfTrue="1" operator="notEqual">
      <formula>ROUND(V28,0)</formula>
    </cfRule>
  </conditionalFormatting>
  <conditionalFormatting sqref="J28">
    <cfRule type="cellIs" dxfId="19" priority="14" stopIfTrue="1" operator="notEqual">
      <formula>ROUND(J28,0)</formula>
    </cfRule>
  </conditionalFormatting>
  <conditionalFormatting sqref="J19">
    <cfRule type="cellIs" dxfId="18" priority="13" stopIfTrue="1" operator="notEqual">
      <formula>ROUND(J19,0)</formula>
    </cfRule>
  </conditionalFormatting>
  <conditionalFormatting sqref="U36:V36">
    <cfRule type="cellIs" dxfId="17" priority="12" stopIfTrue="1" operator="notEqual">
      <formula>ROUND(U36,0)</formula>
    </cfRule>
  </conditionalFormatting>
  <conditionalFormatting sqref="X36">
    <cfRule type="cellIs" dxfId="16" priority="11" stopIfTrue="1" operator="notEqual">
      <formula>ROUND(X36,0)</formula>
    </cfRule>
  </conditionalFormatting>
  <conditionalFormatting sqref="H36:J36">
    <cfRule type="cellIs" dxfId="15" priority="10" stopIfTrue="1" operator="notEqual">
      <formula>ROUND(H36,0)</formula>
    </cfRule>
  </conditionalFormatting>
  <conditionalFormatting sqref="V40">
    <cfRule type="cellIs" dxfId="14" priority="9" stopIfTrue="1" operator="notEqual">
      <formula>ROUND(V40,0)</formula>
    </cfRule>
  </conditionalFormatting>
  <conditionalFormatting sqref="T45">
    <cfRule type="cellIs" dxfId="13" priority="8" stopIfTrue="1" operator="notEqual">
      <formula>ROUND(T45,0)</formula>
    </cfRule>
  </conditionalFormatting>
  <conditionalFormatting sqref="X45">
    <cfRule type="cellIs" dxfId="12" priority="7" stopIfTrue="1" operator="notEqual">
      <formula>ROUND(X45,0)</formula>
    </cfRule>
  </conditionalFormatting>
  <conditionalFormatting sqref="J48">
    <cfRule type="cellIs" dxfId="11" priority="6" stopIfTrue="1" operator="notEqual">
      <formula>ROUND(J48,0)</formula>
    </cfRule>
  </conditionalFormatting>
  <conditionalFormatting sqref="H50:J50">
    <cfRule type="cellIs" dxfId="10" priority="5" stopIfTrue="1" operator="notEqual">
      <formula>ROUND(H50,0)</formula>
    </cfRule>
  </conditionalFormatting>
  <conditionalFormatting sqref="U50:V50">
    <cfRule type="cellIs" dxfId="9" priority="4" stopIfTrue="1" operator="notEqual">
      <formula>ROUND(U50,0)</formula>
    </cfRule>
  </conditionalFormatting>
  <conditionalFormatting sqref="X50">
    <cfRule type="cellIs" dxfId="8" priority="3" stopIfTrue="1" operator="notEqual">
      <formula>ROUND(X50,0)</formula>
    </cfRule>
  </conditionalFormatting>
  <conditionalFormatting sqref="U28">
    <cfRule type="cellIs" dxfId="7" priority="2" stopIfTrue="1" operator="notEqual">
      <formula>ROUND(U28,0)</formula>
    </cfRule>
  </conditionalFormatting>
  <conditionalFormatting sqref="X40">
    <cfRule type="cellIs" dxfId="6" priority="1" stopIfTrue="1" operator="notEqual">
      <formula>ROUND(X40,0)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0"/>
  <sheetViews>
    <sheetView topLeftCell="A5" zoomScaleNormal="100" workbookViewId="0">
      <selection activeCell="L11" sqref="L11"/>
    </sheetView>
  </sheetViews>
  <sheetFormatPr defaultRowHeight="12.75" x14ac:dyDescent="0.2"/>
  <cols>
    <col min="3" max="3" width="17.5703125" customWidth="1"/>
    <col min="10" max="10" width="128.140625" customWidth="1"/>
  </cols>
  <sheetData>
    <row r="1" spans="1:10" x14ac:dyDescent="0.2">
      <c r="A1" s="276" t="s">
        <v>458</v>
      </c>
      <c r="B1" s="277"/>
      <c r="C1" s="277"/>
      <c r="D1" s="277"/>
      <c r="E1" s="277"/>
      <c r="F1" s="277"/>
      <c r="G1" s="277"/>
      <c r="H1" s="277"/>
      <c r="I1" s="277"/>
      <c r="J1" s="277"/>
    </row>
    <row r="2" spans="1:10" x14ac:dyDescent="0.2">
      <c r="A2" s="277"/>
      <c r="B2" s="277"/>
      <c r="C2" s="277"/>
      <c r="D2" s="277"/>
      <c r="E2" s="277"/>
      <c r="F2" s="277"/>
      <c r="G2" s="277"/>
      <c r="H2" s="277"/>
      <c r="I2" s="277"/>
      <c r="J2" s="277"/>
    </row>
    <row r="3" spans="1:10" x14ac:dyDescent="0.2">
      <c r="A3" s="277"/>
      <c r="B3" s="277"/>
      <c r="C3" s="277"/>
      <c r="D3" s="277"/>
      <c r="E3" s="277"/>
      <c r="F3" s="277"/>
      <c r="G3" s="277"/>
      <c r="H3" s="277"/>
      <c r="I3" s="277"/>
      <c r="J3" s="277"/>
    </row>
    <row r="4" spans="1:10" x14ac:dyDescent="0.2">
      <c r="A4" s="277"/>
      <c r="B4" s="277"/>
      <c r="C4" s="277"/>
      <c r="D4" s="277"/>
      <c r="E4" s="277"/>
      <c r="F4" s="277"/>
      <c r="G4" s="277"/>
      <c r="H4" s="277"/>
      <c r="I4" s="277"/>
      <c r="J4" s="277"/>
    </row>
    <row r="5" spans="1:10" x14ac:dyDescent="0.2">
      <c r="A5" s="277"/>
      <c r="B5" s="277"/>
      <c r="C5" s="277"/>
      <c r="D5" s="277"/>
      <c r="E5" s="277"/>
      <c r="F5" s="277"/>
      <c r="G5" s="277"/>
      <c r="H5" s="277"/>
      <c r="I5" s="277"/>
      <c r="J5" s="277"/>
    </row>
    <row r="6" spans="1:10" x14ac:dyDescent="0.2">
      <c r="A6" s="277"/>
      <c r="B6" s="277"/>
      <c r="C6" s="277"/>
      <c r="D6" s="277"/>
      <c r="E6" s="277"/>
      <c r="F6" s="277"/>
      <c r="G6" s="277"/>
      <c r="H6" s="277"/>
      <c r="I6" s="277"/>
      <c r="J6" s="277"/>
    </row>
    <row r="7" spans="1:10" x14ac:dyDescent="0.2">
      <c r="A7" s="277"/>
      <c r="B7" s="277"/>
      <c r="C7" s="277"/>
      <c r="D7" s="277"/>
      <c r="E7" s="277"/>
      <c r="F7" s="277"/>
      <c r="G7" s="277"/>
      <c r="H7" s="277"/>
      <c r="I7" s="277"/>
      <c r="J7" s="277"/>
    </row>
    <row r="8" spans="1:10" x14ac:dyDescent="0.2">
      <c r="A8" s="277"/>
      <c r="B8" s="277"/>
      <c r="C8" s="277"/>
      <c r="D8" s="277"/>
      <c r="E8" s="277"/>
      <c r="F8" s="277"/>
      <c r="G8" s="277"/>
      <c r="H8" s="277"/>
      <c r="I8" s="277"/>
      <c r="J8" s="277"/>
    </row>
    <row r="9" spans="1:10" x14ac:dyDescent="0.2">
      <c r="A9" s="277"/>
      <c r="B9" s="277"/>
      <c r="C9" s="277"/>
      <c r="D9" s="277"/>
      <c r="E9" s="277"/>
      <c r="F9" s="277"/>
      <c r="G9" s="277"/>
      <c r="H9" s="277"/>
      <c r="I9" s="277"/>
      <c r="J9" s="277"/>
    </row>
    <row r="10" spans="1:10" x14ac:dyDescent="0.2">
      <c r="A10" s="277"/>
      <c r="B10" s="277"/>
      <c r="C10" s="277"/>
      <c r="D10" s="277"/>
      <c r="E10" s="277"/>
      <c r="F10" s="277"/>
      <c r="G10" s="277"/>
      <c r="H10" s="277"/>
      <c r="I10" s="277"/>
      <c r="J10" s="277"/>
    </row>
    <row r="11" spans="1:10" x14ac:dyDescent="0.2">
      <c r="A11" s="277"/>
      <c r="B11" s="277"/>
      <c r="C11" s="277"/>
      <c r="D11" s="277"/>
      <c r="E11" s="277"/>
      <c r="F11" s="277"/>
      <c r="G11" s="277"/>
      <c r="H11" s="277"/>
      <c r="I11" s="277"/>
      <c r="J11" s="277"/>
    </row>
    <row r="12" spans="1:10" x14ac:dyDescent="0.2">
      <c r="A12" s="277"/>
      <c r="B12" s="277"/>
      <c r="C12" s="277"/>
      <c r="D12" s="277"/>
      <c r="E12" s="277"/>
      <c r="F12" s="277"/>
      <c r="G12" s="277"/>
      <c r="H12" s="277"/>
      <c r="I12" s="277"/>
      <c r="J12" s="277"/>
    </row>
    <row r="13" spans="1:10" x14ac:dyDescent="0.2">
      <c r="A13" s="277"/>
      <c r="B13" s="277"/>
      <c r="C13" s="277"/>
      <c r="D13" s="277"/>
      <c r="E13" s="277"/>
      <c r="F13" s="277"/>
      <c r="G13" s="277"/>
      <c r="H13" s="277"/>
      <c r="I13" s="277"/>
      <c r="J13" s="277"/>
    </row>
    <row r="14" spans="1:10" x14ac:dyDescent="0.2">
      <c r="A14" s="277"/>
      <c r="B14" s="277"/>
      <c r="C14" s="277"/>
      <c r="D14" s="277"/>
      <c r="E14" s="277"/>
      <c r="F14" s="277"/>
      <c r="G14" s="277"/>
      <c r="H14" s="277"/>
      <c r="I14" s="277"/>
      <c r="J14" s="277"/>
    </row>
    <row r="15" spans="1:10" x14ac:dyDescent="0.2">
      <c r="A15" s="277"/>
      <c r="B15" s="277"/>
      <c r="C15" s="277"/>
      <c r="D15" s="277"/>
      <c r="E15" s="277"/>
      <c r="F15" s="277"/>
      <c r="G15" s="277"/>
      <c r="H15" s="277"/>
      <c r="I15" s="277"/>
      <c r="J15" s="277"/>
    </row>
    <row r="16" spans="1:10" x14ac:dyDescent="0.2">
      <c r="A16" s="277"/>
      <c r="B16" s="277"/>
      <c r="C16" s="277"/>
      <c r="D16" s="277"/>
      <c r="E16" s="277"/>
      <c r="F16" s="277"/>
      <c r="G16" s="277"/>
      <c r="H16" s="277"/>
      <c r="I16" s="277"/>
      <c r="J16" s="277"/>
    </row>
    <row r="17" spans="1:10" x14ac:dyDescent="0.2">
      <c r="A17" s="277"/>
      <c r="B17" s="277"/>
      <c r="C17" s="277"/>
      <c r="D17" s="277"/>
      <c r="E17" s="277"/>
      <c r="F17" s="277"/>
      <c r="G17" s="277"/>
      <c r="H17" s="277"/>
      <c r="I17" s="277"/>
      <c r="J17" s="277"/>
    </row>
    <row r="18" spans="1:10" x14ac:dyDescent="0.2">
      <c r="A18" s="277"/>
      <c r="B18" s="277"/>
      <c r="C18" s="277"/>
      <c r="D18" s="277"/>
      <c r="E18" s="277"/>
      <c r="F18" s="277"/>
      <c r="G18" s="277"/>
      <c r="H18" s="277"/>
      <c r="I18" s="277"/>
      <c r="J18" s="277"/>
    </row>
    <row r="19" spans="1:10" x14ac:dyDescent="0.2">
      <c r="A19" s="277"/>
      <c r="B19" s="277"/>
      <c r="C19" s="277"/>
      <c r="D19" s="277"/>
      <c r="E19" s="277"/>
      <c r="F19" s="277"/>
      <c r="G19" s="277"/>
      <c r="H19" s="277"/>
      <c r="I19" s="277"/>
      <c r="J19" s="277"/>
    </row>
    <row r="20" spans="1:10" x14ac:dyDescent="0.2">
      <c r="A20" s="277"/>
      <c r="B20" s="277"/>
      <c r="C20" s="277"/>
      <c r="D20" s="277"/>
      <c r="E20" s="277"/>
      <c r="F20" s="277"/>
      <c r="G20" s="277"/>
      <c r="H20" s="277"/>
      <c r="I20" s="277"/>
      <c r="J20" s="277"/>
    </row>
    <row r="21" spans="1:10" x14ac:dyDescent="0.2">
      <c r="A21" s="277"/>
      <c r="B21" s="277"/>
      <c r="C21" s="277"/>
      <c r="D21" s="277"/>
      <c r="E21" s="277"/>
      <c r="F21" s="277"/>
      <c r="G21" s="277"/>
      <c r="H21" s="277"/>
      <c r="I21" s="277"/>
      <c r="J21" s="277"/>
    </row>
    <row r="22" spans="1:10" x14ac:dyDescent="0.2">
      <c r="A22" s="277"/>
      <c r="B22" s="277"/>
      <c r="C22" s="277"/>
      <c r="D22" s="277"/>
      <c r="E22" s="277"/>
      <c r="F22" s="277"/>
      <c r="G22" s="277"/>
      <c r="H22" s="277"/>
      <c r="I22" s="277"/>
      <c r="J22" s="277"/>
    </row>
    <row r="23" spans="1:10" x14ac:dyDescent="0.2">
      <c r="A23" s="277"/>
      <c r="B23" s="277"/>
      <c r="C23" s="277"/>
      <c r="D23" s="277"/>
      <c r="E23" s="277"/>
      <c r="F23" s="277"/>
      <c r="G23" s="277"/>
      <c r="H23" s="277"/>
      <c r="I23" s="277"/>
      <c r="J23" s="277"/>
    </row>
    <row r="24" spans="1:10" x14ac:dyDescent="0.2">
      <c r="A24" s="277"/>
      <c r="B24" s="277"/>
      <c r="C24" s="277"/>
      <c r="D24" s="277"/>
      <c r="E24" s="277"/>
      <c r="F24" s="277"/>
      <c r="G24" s="277"/>
      <c r="H24" s="277"/>
      <c r="I24" s="277"/>
      <c r="J24" s="277"/>
    </row>
    <row r="25" spans="1:10" ht="102.75" customHeight="1" x14ac:dyDescent="0.2">
      <c r="A25" s="277"/>
      <c r="B25" s="277"/>
      <c r="C25" s="277"/>
      <c r="D25" s="277"/>
      <c r="E25" s="277"/>
      <c r="F25" s="277"/>
      <c r="G25" s="277"/>
      <c r="H25" s="277"/>
      <c r="I25" s="277"/>
      <c r="J25" s="277"/>
    </row>
    <row r="26" spans="1:10" ht="104.25" customHeight="1" x14ac:dyDescent="0.2">
      <c r="A26" s="277"/>
      <c r="B26" s="277"/>
      <c r="C26" s="277"/>
      <c r="D26" s="277"/>
      <c r="E26" s="277"/>
      <c r="F26" s="277"/>
      <c r="G26" s="277"/>
      <c r="H26" s="277"/>
      <c r="I26" s="277"/>
      <c r="J26" s="277"/>
    </row>
    <row r="27" spans="1:10" ht="75" customHeight="1" x14ac:dyDescent="0.2">
      <c r="A27" s="277"/>
      <c r="B27" s="277"/>
      <c r="C27" s="277"/>
      <c r="D27" s="277"/>
      <c r="E27" s="277"/>
      <c r="F27" s="277"/>
      <c r="G27" s="277"/>
      <c r="H27" s="277"/>
      <c r="I27" s="277"/>
      <c r="J27" s="277"/>
    </row>
    <row r="28" spans="1:10" ht="87.75" customHeight="1" x14ac:dyDescent="0.2">
      <c r="A28" s="277"/>
      <c r="B28" s="277"/>
      <c r="C28" s="277"/>
      <c r="D28" s="277"/>
      <c r="E28" s="277"/>
      <c r="F28" s="277"/>
      <c r="G28" s="277"/>
      <c r="H28" s="277"/>
      <c r="I28" s="277"/>
      <c r="J28" s="277"/>
    </row>
    <row r="29" spans="1:10" ht="85.5" customHeight="1" x14ac:dyDescent="0.2">
      <c r="A29" s="277"/>
      <c r="B29" s="277"/>
      <c r="C29" s="277"/>
      <c r="D29" s="277"/>
      <c r="E29" s="277"/>
      <c r="F29" s="277"/>
      <c r="G29" s="277"/>
      <c r="H29" s="277"/>
      <c r="I29" s="277"/>
      <c r="J29" s="277"/>
    </row>
    <row r="30" spans="1:10" ht="219" customHeight="1" x14ac:dyDescent="0.2">
      <c r="A30" s="277"/>
      <c r="B30" s="277"/>
      <c r="C30" s="277"/>
      <c r="D30" s="277"/>
      <c r="E30" s="277"/>
      <c r="F30" s="277"/>
      <c r="G30" s="277"/>
      <c r="H30" s="277"/>
      <c r="I30" s="277"/>
      <c r="J30" s="277"/>
    </row>
    <row r="33" spans="1:10" x14ac:dyDescent="0.2">
      <c r="A33" s="115" t="s">
        <v>475</v>
      </c>
    </row>
    <row r="34" spans="1:10" x14ac:dyDescent="0.2">
      <c r="A34" s="115" t="s">
        <v>476</v>
      </c>
      <c r="C34" s="115" t="s">
        <v>508</v>
      </c>
    </row>
    <row r="35" spans="1:10" x14ac:dyDescent="0.2">
      <c r="A35" s="115" t="s">
        <v>311</v>
      </c>
      <c r="C35" s="115" t="s">
        <v>509</v>
      </c>
    </row>
    <row r="36" spans="1:10" x14ac:dyDescent="0.2">
      <c r="A36" s="115" t="s">
        <v>477</v>
      </c>
      <c r="C36" s="115" t="s">
        <v>510</v>
      </c>
    </row>
    <row r="37" spans="1:10" x14ac:dyDescent="0.2">
      <c r="A37" s="115" t="s">
        <v>478</v>
      </c>
      <c r="C37" s="115" t="s">
        <v>479</v>
      </c>
    </row>
    <row r="38" spans="1:10" x14ac:dyDescent="0.2">
      <c r="A38" s="115" t="s">
        <v>480</v>
      </c>
      <c r="C38" s="119">
        <v>80157581</v>
      </c>
    </row>
    <row r="39" spans="1:10" x14ac:dyDescent="0.2">
      <c r="A39" s="115" t="s">
        <v>481</v>
      </c>
      <c r="C39" s="119">
        <v>34695138237</v>
      </c>
    </row>
    <row r="41" spans="1:10" x14ac:dyDescent="0.2">
      <c r="A41" s="115" t="s">
        <v>482</v>
      </c>
    </row>
    <row r="42" spans="1:10" x14ac:dyDescent="0.2">
      <c r="A42" s="278" t="s">
        <v>483</v>
      </c>
      <c r="B42" s="278"/>
      <c r="C42" s="278"/>
      <c r="D42" s="278"/>
      <c r="E42" s="278"/>
      <c r="F42" s="278"/>
      <c r="G42" s="278"/>
      <c r="H42" s="278"/>
      <c r="I42" s="278"/>
      <c r="J42" s="278"/>
    </row>
    <row r="43" spans="1:10" x14ac:dyDescent="0.2">
      <c r="A43" s="115" t="s">
        <v>511</v>
      </c>
    </row>
    <row r="45" spans="1:10" x14ac:dyDescent="0.2">
      <c r="A45" s="115" t="s">
        <v>484</v>
      </c>
    </row>
    <row r="46" spans="1:10" x14ac:dyDescent="0.2">
      <c r="A46" s="115" t="s">
        <v>528</v>
      </c>
    </row>
    <row r="48" spans="1:10" x14ac:dyDescent="0.2">
      <c r="A48" s="115" t="s">
        <v>485</v>
      </c>
    </row>
    <row r="49" spans="1:5" x14ac:dyDescent="0.2">
      <c r="A49" s="115" t="s">
        <v>486</v>
      </c>
    </row>
    <row r="51" spans="1:5" x14ac:dyDescent="0.2">
      <c r="A51" s="115" t="s">
        <v>487</v>
      </c>
    </row>
    <row r="52" spans="1:5" x14ac:dyDescent="0.2">
      <c r="A52" s="115" t="s">
        <v>512</v>
      </c>
    </row>
    <row r="54" spans="1:5" x14ac:dyDescent="0.2">
      <c r="A54" s="115" t="s">
        <v>488</v>
      </c>
    </row>
    <row r="55" spans="1:5" x14ac:dyDescent="0.2">
      <c r="A55" s="115" t="s">
        <v>513</v>
      </c>
    </row>
    <row r="56" spans="1:5" x14ac:dyDescent="0.2">
      <c r="A56" s="115" t="s">
        <v>527</v>
      </c>
    </row>
    <row r="58" spans="1:5" x14ac:dyDescent="0.2">
      <c r="A58" s="115" t="s">
        <v>489</v>
      </c>
    </row>
    <row r="59" spans="1:5" x14ac:dyDescent="0.2">
      <c r="A59" s="115" t="s">
        <v>490</v>
      </c>
      <c r="E59" s="116">
        <v>769</v>
      </c>
    </row>
    <row r="61" spans="1:5" x14ac:dyDescent="0.2">
      <c r="A61" s="115" t="s">
        <v>491</v>
      </c>
    </row>
    <row r="62" spans="1:5" x14ac:dyDescent="0.2">
      <c r="A62" s="115" t="s">
        <v>529</v>
      </c>
    </row>
    <row r="64" spans="1:5" x14ac:dyDescent="0.2">
      <c r="A64" s="115" t="s">
        <v>492</v>
      </c>
    </row>
    <row r="65" spans="1:5" x14ac:dyDescent="0.2">
      <c r="A65" s="115" t="s">
        <v>525</v>
      </c>
    </row>
    <row r="67" spans="1:5" x14ac:dyDescent="0.2">
      <c r="A67" s="115" t="s">
        <v>493</v>
      </c>
    </row>
    <row r="68" spans="1:5" x14ac:dyDescent="0.2">
      <c r="A68" s="115" t="s">
        <v>530</v>
      </c>
    </row>
    <row r="69" spans="1:5" x14ac:dyDescent="0.2">
      <c r="A69" s="115"/>
    </row>
    <row r="70" spans="1:5" x14ac:dyDescent="0.2">
      <c r="A70" s="115" t="s">
        <v>494</v>
      </c>
    </row>
    <row r="71" spans="1:5" x14ac:dyDescent="0.2">
      <c r="A71" s="115" t="s">
        <v>514</v>
      </c>
    </row>
    <row r="73" spans="1:5" x14ac:dyDescent="0.2">
      <c r="A73" s="115" t="s">
        <v>495</v>
      </c>
    </row>
    <row r="74" spans="1:5" x14ac:dyDescent="0.2">
      <c r="A74" s="115" t="s">
        <v>515</v>
      </c>
    </row>
    <row r="76" spans="1:5" x14ac:dyDescent="0.2">
      <c r="A76" s="115" t="s">
        <v>496</v>
      </c>
    </row>
    <row r="77" spans="1:5" x14ac:dyDescent="0.2">
      <c r="A77" s="115" t="s">
        <v>516</v>
      </c>
    </row>
    <row r="79" spans="1:5" x14ac:dyDescent="0.2">
      <c r="A79" s="115" t="s">
        <v>497</v>
      </c>
    </row>
    <row r="80" spans="1:5" x14ac:dyDescent="0.2">
      <c r="A80" s="117" t="s">
        <v>517</v>
      </c>
      <c r="C80" s="117"/>
      <c r="E80" s="117"/>
    </row>
    <row r="81" spans="1:5" x14ac:dyDescent="0.2">
      <c r="A81" s="115"/>
      <c r="C81" s="118"/>
      <c r="E81" s="115"/>
    </row>
    <row r="82" spans="1:5" x14ac:dyDescent="0.2">
      <c r="A82" s="115" t="s">
        <v>498</v>
      </c>
    </row>
    <row r="83" spans="1:5" x14ac:dyDescent="0.2">
      <c r="A83" s="115" t="s">
        <v>531</v>
      </c>
    </row>
    <row r="85" spans="1:5" x14ac:dyDescent="0.2">
      <c r="A85" s="115" t="s">
        <v>499</v>
      </c>
    </row>
    <row r="86" spans="1:5" x14ac:dyDescent="0.2">
      <c r="A86" s="115" t="s">
        <v>532</v>
      </c>
    </row>
    <row r="88" spans="1:5" x14ac:dyDescent="0.2">
      <c r="A88" s="115" t="s">
        <v>500</v>
      </c>
    </row>
    <row r="89" spans="1:5" x14ac:dyDescent="0.2">
      <c r="A89" s="115" t="s">
        <v>519</v>
      </c>
    </row>
    <row r="91" spans="1:5" x14ac:dyDescent="0.2">
      <c r="A91" s="115" t="s">
        <v>501</v>
      </c>
    </row>
    <row r="92" spans="1:5" x14ac:dyDescent="0.2">
      <c r="A92" s="115" t="s">
        <v>519</v>
      </c>
    </row>
    <row r="94" spans="1:5" x14ac:dyDescent="0.2">
      <c r="A94" s="115" t="s">
        <v>502</v>
      </c>
    </row>
    <row r="95" spans="1:5" x14ac:dyDescent="0.2">
      <c r="A95" s="115" t="s">
        <v>518</v>
      </c>
    </row>
    <row r="97" spans="1:1" x14ac:dyDescent="0.2">
      <c r="A97" s="115" t="s">
        <v>503</v>
      </c>
    </row>
    <row r="98" spans="1:1" x14ac:dyDescent="0.2">
      <c r="A98" s="115" t="s">
        <v>520</v>
      </c>
    </row>
    <row r="100" spans="1:1" x14ac:dyDescent="0.2">
      <c r="A100" s="115" t="s">
        <v>504</v>
      </c>
    </row>
    <row r="101" spans="1:1" x14ac:dyDescent="0.2">
      <c r="A101" s="115" t="s">
        <v>533</v>
      </c>
    </row>
    <row r="103" spans="1:1" x14ac:dyDescent="0.2">
      <c r="A103" s="115" t="s">
        <v>505</v>
      </c>
    </row>
    <row r="104" spans="1:1" x14ac:dyDescent="0.2">
      <c r="A104" s="115" t="s">
        <v>522</v>
      </c>
    </row>
    <row r="106" spans="1:1" x14ac:dyDescent="0.2">
      <c r="A106" s="115" t="s">
        <v>506</v>
      </c>
    </row>
    <row r="107" spans="1:1" x14ac:dyDescent="0.2">
      <c r="A107" s="115" t="s">
        <v>521</v>
      </c>
    </row>
    <row r="109" spans="1:1" x14ac:dyDescent="0.2">
      <c r="A109" s="115" t="s">
        <v>507</v>
      </c>
    </row>
    <row r="110" spans="1:1" x14ac:dyDescent="0.2">
      <c r="A110" s="115" t="s">
        <v>526</v>
      </c>
    </row>
  </sheetData>
  <mergeCells count="2">
    <mergeCell ref="A1:J30"/>
    <mergeCell ref="A42:J4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ebeef9ca-c00b-443c-ae4d-d16a6508f86d"/>
    <ds:schemaRef ds:uri="http://purl.org/dc/dcmitype/"/>
    <ds:schemaRef ds:uri="f00c05a3-a522-4b3b-aeec-75a37a6bc44f"/>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2022-04-30T18:58:10Z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